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árubka_demolice _bý..." sheetId="2" r:id="rId2"/>
    <sheet name="02_1 - výhybkářské stanov..." sheetId="3" r:id="rId3"/>
    <sheet name="02_2 - plechová kůlna" sheetId="4" r:id="rId4"/>
    <sheet name="03 - Meziměstí - vyhýbkář..." sheetId="5" r:id="rId5"/>
    <sheet name="04 - Nová Paka - výhybkář..." sheetId="6" r:id="rId6"/>
    <sheet name="05 - Rychnovek - hradlo" sheetId="7" r:id="rId7"/>
    <sheet name="06 - Královec - stavědlo I" sheetId="8" r:id="rId8"/>
    <sheet name="07 - Kamensko_demolice_od..." sheetId="9" r:id="rId9"/>
    <sheet name="08 - Vamberk_demolice kůl..." sheetId="10" r:id="rId10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'01 - Zárubka_demolice _bý...'!$C$129:$K$304</definedName>
    <definedName name="_xlnm.Print_Area" localSheetId="1">'01 - Zárubka_demolice _bý...'!$C$4:$J$76,'01 - Zárubka_demolice _bý...'!$C$82:$J$111,'01 - Zárubka_demolice _bý...'!$C$117:$K$304</definedName>
    <definedName name="_xlnm.Print_Titles" localSheetId="1">'01 - Zárubka_demolice _bý...'!$129:$129</definedName>
    <definedName name="_xlnm._FilterDatabase" localSheetId="2" hidden="1">'02_1 - výhybkářské stanov...'!$C$134:$K$343</definedName>
    <definedName name="_xlnm.Print_Area" localSheetId="2">'02_1 - výhybkářské stanov...'!$C$4:$J$76,'02_1 - výhybkářské stanov...'!$C$82:$J$114,'02_1 - výhybkářské stanov...'!$C$120:$K$343</definedName>
    <definedName name="_xlnm.Print_Titles" localSheetId="2">'02_1 - výhybkářské stanov...'!$134:$134</definedName>
    <definedName name="_xlnm._FilterDatabase" localSheetId="3" hidden="1">'02_2 - plechová kůlna'!$C$126:$K$211</definedName>
    <definedName name="_xlnm.Print_Area" localSheetId="3">'02_2 - plechová kůlna'!$C$4:$J$76,'02_2 - plechová kůlna'!$C$82:$J$106,'02_2 - plechová kůlna'!$C$112:$K$211</definedName>
    <definedName name="_xlnm.Print_Titles" localSheetId="3">'02_2 - plechová kůlna'!$126:$126</definedName>
    <definedName name="_xlnm._FilterDatabase" localSheetId="4" hidden="1">'03 - Meziměstí - vyhýbkář...'!$C$132:$K$327</definedName>
    <definedName name="_xlnm.Print_Area" localSheetId="4">'03 - Meziměstí - vyhýbkář...'!$C$4:$J$76,'03 - Meziměstí - vyhýbkář...'!$C$82:$J$114,'03 - Meziměstí - vyhýbkář...'!$C$120:$K$327</definedName>
    <definedName name="_xlnm.Print_Titles" localSheetId="4">'03 - Meziměstí - vyhýbkář...'!$132:$132</definedName>
    <definedName name="_xlnm._FilterDatabase" localSheetId="5" hidden="1">'04 - Nová Paka - výhybkář...'!$C$129:$K$356</definedName>
    <definedName name="_xlnm.Print_Area" localSheetId="5">'04 - Nová Paka - výhybkář...'!$C$4:$J$76,'04 - Nová Paka - výhybkář...'!$C$82:$J$111,'04 - Nová Paka - výhybkář...'!$C$117:$K$356</definedName>
    <definedName name="_xlnm.Print_Titles" localSheetId="5">'04 - Nová Paka - výhybkář...'!$129:$129</definedName>
    <definedName name="_xlnm._FilterDatabase" localSheetId="6" hidden="1">'05 - Rychnovek - hradlo'!$C$131:$K$364</definedName>
    <definedName name="_xlnm.Print_Area" localSheetId="6">'05 - Rychnovek - hradlo'!$C$4:$J$76,'05 - Rychnovek - hradlo'!$C$82:$J$113,'05 - Rychnovek - hradlo'!$C$119:$K$364</definedName>
    <definedName name="_xlnm.Print_Titles" localSheetId="6">'05 - Rychnovek - hradlo'!$131:$131</definedName>
    <definedName name="_xlnm._FilterDatabase" localSheetId="7" hidden="1">'06 - Královec - stavědlo I'!$C$132:$K$340</definedName>
    <definedName name="_xlnm.Print_Area" localSheetId="7">'06 - Královec - stavědlo I'!$C$4:$J$76,'06 - Královec - stavědlo I'!$C$82:$J$114,'06 - Královec - stavědlo I'!$C$120:$K$340</definedName>
    <definedName name="_xlnm.Print_Titles" localSheetId="7">'06 - Královec - stavědlo I'!$132:$132</definedName>
    <definedName name="_xlnm._FilterDatabase" localSheetId="8" hidden="1">'07 - Kamensko_demolice_od...'!$C$128:$K$355</definedName>
    <definedName name="_xlnm.Print_Area" localSheetId="8">'07 - Kamensko_demolice_od...'!$C$4:$J$76,'07 - Kamensko_demolice_od...'!$C$82:$J$110,'07 - Kamensko_demolice_od...'!$C$116:$K$355</definedName>
    <definedName name="_xlnm.Print_Titles" localSheetId="8">'07 - Kamensko_demolice_od...'!$128:$128</definedName>
    <definedName name="_xlnm._FilterDatabase" localSheetId="9" hidden="1">'08 - Vamberk_demolice kůl...'!$C$123:$K$206</definedName>
    <definedName name="_xlnm.Print_Area" localSheetId="9">'08 - Vamberk_demolice kůl...'!$C$4:$J$76,'08 - Vamberk_demolice kůl...'!$C$82:$J$105,'08 - Vamberk_demolice kůl...'!$C$111:$K$206</definedName>
    <definedName name="_xlnm.Print_Titles" localSheetId="9">'08 - Vamberk_demolice kůl...'!$123:$123</definedName>
  </definedNames>
  <calcPr/>
</workbook>
</file>

<file path=xl/calcChain.xml><?xml version="1.0" encoding="utf-8"?>
<calcChain xmlns="http://schemas.openxmlformats.org/spreadsheetml/2006/main">
  <c i="10" l="1" r="J37"/>
  <c r="J36"/>
  <c i="1" r="AY104"/>
  <c i="10" r="J35"/>
  <c i="1" r="AX104"/>
  <c i="10"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0"/>
  <c r="BH190"/>
  <c r="BG190"/>
  <c r="BF190"/>
  <c r="T190"/>
  <c r="T189"/>
  <c r="T188"/>
  <c r="R190"/>
  <c r="R189"/>
  <c r="R188"/>
  <c r="P190"/>
  <c r="P189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2"/>
  <c r="BH132"/>
  <c r="BG132"/>
  <c r="BF132"/>
  <c r="T132"/>
  <c r="T126"/>
  <c r="R132"/>
  <c r="R126"/>
  <c r="P132"/>
  <c r="P126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91"/>
  <c r="J14"/>
  <c r="J12"/>
  <c r="J118"/>
  <c r="E7"/>
  <c r="E114"/>
  <c i="9" r="T328"/>
  <c r="R328"/>
  <c r="P328"/>
  <c r="BK328"/>
  <c r="J328"/>
  <c r="J107"/>
  <c r="J37"/>
  <c r="J36"/>
  <c i="1" r="AY103"/>
  <c i="9" r="J35"/>
  <c i="1" r="AX103"/>
  <c i="9"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29"/>
  <c r="BH329"/>
  <c r="BG329"/>
  <c r="BF329"/>
  <c r="T329"/>
  <c r="R329"/>
  <c r="P329"/>
  <c r="BI323"/>
  <c r="BH323"/>
  <c r="BG323"/>
  <c r="BF323"/>
  <c r="T323"/>
  <c r="T322"/>
  <c r="R323"/>
  <c r="R322"/>
  <c r="P323"/>
  <c r="P322"/>
  <c r="BI317"/>
  <c r="BH317"/>
  <c r="BG317"/>
  <c r="BF317"/>
  <c r="T317"/>
  <c r="R317"/>
  <c r="P317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2"/>
  <c r="BH292"/>
  <c r="BG292"/>
  <c r="BF292"/>
  <c r="T292"/>
  <c r="R292"/>
  <c r="P292"/>
  <c r="BI287"/>
  <c r="BH287"/>
  <c r="BG287"/>
  <c r="BF287"/>
  <c r="T287"/>
  <c r="R287"/>
  <c r="P287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1"/>
  <c r="BH271"/>
  <c r="BG271"/>
  <c r="BF271"/>
  <c r="T271"/>
  <c r="T270"/>
  <c r="R271"/>
  <c r="R270"/>
  <c r="P271"/>
  <c r="P270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3"/>
  <c r="BH223"/>
  <c r="BG223"/>
  <c r="BF223"/>
  <c r="T223"/>
  <c r="R223"/>
  <c r="P223"/>
  <c r="BI219"/>
  <c r="BH219"/>
  <c r="BG219"/>
  <c r="BF219"/>
  <c r="T219"/>
  <c r="R219"/>
  <c r="P219"/>
  <c r="BI212"/>
  <c r="BH212"/>
  <c r="BG212"/>
  <c r="BF212"/>
  <c r="T212"/>
  <c r="R212"/>
  <c r="P212"/>
  <c r="BI205"/>
  <c r="BH205"/>
  <c r="BG205"/>
  <c r="BF205"/>
  <c r="T205"/>
  <c r="R205"/>
  <c r="P205"/>
  <c r="BI200"/>
  <c r="BH200"/>
  <c r="BG200"/>
  <c r="BF200"/>
  <c r="T200"/>
  <c r="R200"/>
  <c r="P200"/>
  <c r="BI193"/>
  <c r="BH193"/>
  <c r="BG193"/>
  <c r="BF193"/>
  <c r="T193"/>
  <c r="R193"/>
  <c r="P193"/>
  <c r="BI188"/>
  <c r="BH188"/>
  <c r="BG188"/>
  <c r="BF188"/>
  <c r="T188"/>
  <c r="R188"/>
  <c r="P188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123"/>
  <c r="E7"/>
  <c r="E119"/>
  <c i="8" r="J37"/>
  <c r="J36"/>
  <c i="1" r="AY102"/>
  <c i="8" r="J35"/>
  <c i="1" r="AX102"/>
  <c i="8" r="BI337"/>
  <c r="BH337"/>
  <c r="BG337"/>
  <c r="BF337"/>
  <c r="T337"/>
  <c r="T336"/>
  <c r="R337"/>
  <c r="R336"/>
  <c r="P337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R326"/>
  <c r="P327"/>
  <c r="P326"/>
  <c r="BI323"/>
  <c r="BH323"/>
  <c r="BG323"/>
  <c r="BF323"/>
  <c r="T323"/>
  <c r="R323"/>
  <c r="P323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T311"/>
  <c r="R312"/>
  <c r="R311"/>
  <c r="P312"/>
  <c r="P311"/>
  <c r="BI307"/>
  <c r="BH307"/>
  <c r="BG307"/>
  <c r="BF307"/>
  <c r="T307"/>
  <c r="T306"/>
  <c r="R307"/>
  <c r="R306"/>
  <c r="P307"/>
  <c r="P306"/>
  <c r="BI298"/>
  <c r="BH298"/>
  <c r="BG298"/>
  <c r="BF298"/>
  <c r="T298"/>
  <c r="T289"/>
  <c r="R298"/>
  <c r="R289"/>
  <c r="P298"/>
  <c r="P289"/>
  <c r="BI290"/>
  <c r="BH290"/>
  <c r="BG290"/>
  <c r="BF290"/>
  <c r="T290"/>
  <c r="R290"/>
  <c r="P290"/>
  <c r="BI285"/>
  <c r="BH285"/>
  <c r="BG285"/>
  <c r="BF285"/>
  <c r="T285"/>
  <c r="R285"/>
  <c r="P285"/>
  <c r="BI276"/>
  <c r="BH276"/>
  <c r="BG276"/>
  <c r="BF276"/>
  <c r="T276"/>
  <c r="R276"/>
  <c r="P276"/>
  <c r="BI272"/>
  <c r="BH272"/>
  <c r="BG272"/>
  <c r="BF272"/>
  <c r="T272"/>
  <c r="R272"/>
  <c r="P272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T245"/>
  <c r="R246"/>
  <c r="R245"/>
  <c r="P246"/>
  <c r="P245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89"/>
  <c r="E7"/>
  <c r="E85"/>
  <c i="7" r="J37"/>
  <c r="J36"/>
  <c i="1" r="AY101"/>
  <c i="7" r="J35"/>
  <c i="1" r="AX101"/>
  <c i="7"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T339"/>
  <c r="R340"/>
  <c r="R339"/>
  <c r="P340"/>
  <c r="P339"/>
  <c r="BI335"/>
  <c r="BH335"/>
  <c r="BG335"/>
  <c r="BF335"/>
  <c r="T335"/>
  <c r="T334"/>
  <c r="R335"/>
  <c r="R334"/>
  <c r="P335"/>
  <c r="P334"/>
  <c r="BI329"/>
  <c r="BH329"/>
  <c r="BG329"/>
  <c r="BF329"/>
  <c r="T329"/>
  <c r="R329"/>
  <c r="P329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7"/>
  <c r="BH277"/>
  <c r="BG277"/>
  <c r="BF277"/>
  <c r="T277"/>
  <c r="R277"/>
  <c r="P277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T256"/>
  <c r="R257"/>
  <c r="R256"/>
  <c r="P257"/>
  <c r="P256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06"/>
  <c r="BH206"/>
  <c r="BG206"/>
  <c r="BF206"/>
  <c r="T206"/>
  <c r="R206"/>
  <c r="P206"/>
  <c r="BI196"/>
  <c r="BH196"/>
  <c r="BG196"/>
  <c r="BF196"/>
  <c r="T196"/>
  <c r="R196"/>
  <c r="P196"/>
  <c r="BI193"/>
  <c r="BH193"/>
  <c r="BG193"/>
  <c r="BF193"/>
  <c r="T193"/>
  <c r="R193"/>
  <c r="P193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126"/>
  <c r="E7"/>
  <c r="E122"/>
  <c i="6" r="J37"/>
  <c r="J36"/>
  <c i="1" r="AY100"/>
  <c i="6" r="J35"/>
  <c i="1" r="AX100"/>
  <c i="6"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4"/>
  <c r="BH274"/>
  <c r="BG274"/>
  <c r="BF274"/>
  <c r="T274"/>
  <c r="R274"/>
  <c r="P274"/>
  <c r="BI270"/>
  <c r="BH270"/>
  <c r="BG270"/>
  <c r="BF270"/>
  <c r="T270"/>
  <c r="R270"/>
  <c r="P270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15"/>
  <c r="BH215"/>
  <c r="BG215"/>
  <c r="BF215"/>
  <c r="T215"/>
  <c r="R215"/>
  <c r="P215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120"/>
  <c i="5" r="J37"/>
  <c r="J36"/>
  <c i="1" r="AY99"/>
  <c i="5" r="J35"/>
  <c i="1" r="AX99"/>
  <c i="5"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1"/>
  <c r="BH301"/>
  <c r="BG301"/>
  <c r="BF301"/>
  <c r="T301"/>
  <c r="T294"/>
  <c r="T293"/>
  <c r="R301"/>
  <c r="R294"/>
  <c r="R293"/>
  <c r="P301"/>
  <c r="P294"/>
  <c r="P293"/>
  <c r="BI295"/>
  <c r="BH295"/>
  <c r="BG295"/>
  <c r="BF295"/>
  <c r="T295"/>
  <c r="R295"/>
  <c r="P295"/>
  <c r="BI288"/>
  <c r="BH288"/>
  <c r="BG288"/>
  <c r="BF288"/>
  <c r="T288"/>
  <c r="T287"/>
  <c r="R288"/>
  <c r="R287"/>
  <c r="P288"/>
  <c r="P287"/>
  <c r="BI284"/>
  <c r="BH284"/>
  <c r="BG284"/>
  <c r="BF284"/>
  <c r="T284"/>
  <c r="R284"/>
  <c r="P284"/>
  <c r="BI279"/>
  <c r="BH279"/>
  <c r="BG279"/>
  <c r="BF279"/>
  <c r="T279"/>
  <c r="R279"/>
  <c r="P279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47"/>
  <c r="BH247"/>
  <c r="BG247"/>
  <c r="BF247"/>
  <c r="T247"/>
  <c r="R247"/>
  <c r="P247"/>
  <c r="BI238"/>
  <c r="BH238"/>
  <c r="BG238"/>
  <c r="BF238"/>
  <c r="T238"/>
  <c r="R238"/>
  <c r="P238"/>
  <c r="BI232"/>
  <c r="BH232"/>
  <c r="BG232"/>
  <c r="BF232"/>
  <c r="T232"/>
  <c r="R232"/>
  <c r="P232"/>
  <c r="BI228"/>
  <c r="BH228"/>
  <c r="BG228"/>
  <c r="BF228"/>
  <c r="T228"/>
  <c r="T227"/>
  <c r="R228"/>
  <c r="R227"/>
  <c r="P228"/>
  <c r="P227"/>
  <c r="BI221"/>
  <c r="BH221"/>
  <c r="BG221"/>
  <c r="BF221"/>
  <c r="T221"/>
  <c r="T220"/>
  <c r="R221"/>
  <c r="R220"/>
  <c r="P221"/>
  <c r="P220"/>
  <c r="BI215"/>
  <c r="BH215"/>
  <c r="BG215"/>
  <c r="BF215"/>
  <c r="T215"/>
  <c r="R215"/>
  <c r="P215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2"/>
  <c r="BH182"/>
  <c r="BG182"/>
  <c r="BF182"/>
  <c r="T182"/>
  <c r="T181"/>
  <c r="R182"/>
  <c r="R181"/>
  <c r="P182"/>
  <c r="P181"/>
  <c r="BI173"/>
  <c r="BH173"/>
  <c r="BG173"/>
  <c r="BF173"/>
  <c r="T173"/>
  <c r="T172"/>
  <c r="R173"/>
  <c r="R172"/>
  <c r="P173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89"/>
  <c r="E7"/>
  <c r="E85"/>
  <c i="4" r="J39"/>
  <c r="J38"/>
  <c i="1" r="AY98"/>
  <c i="4" r="J37"/>
  <c i="1" r="AX98"/>
  <c i="4"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T198"/>
  <c r="R199"/>
  <c r="R198"/>
  <c r="P199"/>
  <c r="P198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123"/>
  <c r="J16"/>
  <c r="J14"/>
  <c r="J121"/>
  <c r="E7"/>
  <c r="E85"/>
  <c i="3" r="J39"/>
  <c r="J38"/>
  <c i="1" r="AY97"/>
  <c i="3" r="J37"/>
  <c i="1" r="AX97"/>
  <c i="3" r="BI340"/>
  <c r="BH340"/>
  <c r="BG340"/>
  <c r="BF340"/>
  <c r="T340"/>
  <c r="T339"/>
  <c r="R340"/>
  <c r="R339"/>
  <c r="P340"/>
  <c r="P339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T327"/>
  <c r="R328"/>
  <c r="R327"/>
  <c r="P328"/>
  <c r="P327"/>
  <c r="BI324"/>
  <c r="BH324"/>
  <c r="BG324"/>
  <c r="BF324"/>
  <c r="T324"/>
  <c r="R324"/>
  <c r="P324"/>
  <c r="BI322"/>
  <c r="BH322"/>
  <c r="BG322"/>
  <c r="BF322"/>
  <c r="T322"/>
  <c r="R322"/>
  <c r="P322"/>
  <c r="BI316"/>
  <c r="BH316"/>
  <c r="BG316"/>
  <c r="BF316"/>
  <c r="T316"/>
  <c r="T310"/>
  <c r="T309"/>
  <c r="R316"/>
  <c r="R310"/>
  <c r="R309"/>
  <c r="P316"/>
  <c r="P310"/>
  <c r="P309"/>
  <c r="BI311"/>
  <c r="BH311"/>
  <c r="BG311"/>
  <c r="BF311"/>
  <c r="T311"/>
  <c r="R311"/>
  <c r="P311"/>
  <c r="BI304"/>
  <c r="BH304"/>
  <c r="BG304"/>
  <c r="BF304"/>
  <c r="T304"/>
  <c r="T303"/>
  <c r="R304"/>
  <c r="R303"/>
  <c r="P304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39"/>
  <c r="BH239"/>
  <c r="BG239"/>
  <c r="BF239"/>
  <c r="T239"/>
  <c r="T238"/>
  <c r="R239"/>
  <c r="R238"/>
  <c r="P239"/>
  <c r="P238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1"/>
  <c r="BH211"/>
  <c r="BG211"/>
  <c r="BF211"/>
  <c r="T211"/>
  <c r="R211"/>
  <c r="P211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F129"/>
  <c r="E127"/>
  <c r="F91"/>
  <c r="E89"/>
  <c r="J26"/>
  <c r="E26"/>
  <c r="J94"/>
  <c r="J25"/>
  <c r="J23"/>
  <c r="E23"/>
  <c r="J93"/>
  <c r="J22"/>
  <c r="J20"/>
  <c r="E20"/>
  <c r="F132"/>
  <c r="J19"/>
  <c r="J17"/>
  <c r="E17"/>
  <c r="F93"/>
  <c r="J16"/>
  <c r="J14"/>
  <c r="J129"/>
  <c r="E7"/>
  <c r="E123"/>
  <c i="1" r="AY95"/>
  <c i="2" r="J37"/>
  <c r="J36"/>
  <c r="J35"/>
  <c i="1" r="AX95"/>
  <c i="2"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T292"/>
  <c r="T291"/>
  <c r="R293"/>
  <c r="R292"/>
  <c r="R291"/>
  <c r="P293"/>
  <c r="P292"/>
  <c r="P291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T281"/>
  <c r="T280"/>
  <c r="R282"/>
  <c r="R281"/>
  <c r="R280"/>
  <c r="P282"/>
  <c r="P281"/>
  <c r="P280"/>
  <c r="BI275"/>
  <c r="BH275"/>
  <c r="BG275"/>
  <c r="BF275"/>
  <c r="T275"/>
  <c r="R275"/>
  <c r="P275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4"/>
  <c r="BH254"/>
  <c r="BG254"/>
  <c r="BF254"/>
  <c r="T254"/>
  <c r="R254"/>
  <c r="P254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38"/>
  <c r="BH238"/>
  <c r="BG238"/>
  <c r="BF238"/>
  <c r="T238"/>
  <c r="T237"/>
  <c r="R238"/>
  <c r="R237"/>
  <c r="P238"/>
  <c r="P237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124"/>
  <c r="E7"/>
  <c r="E85"/>
  <c i="1" r="L90"/>
  <c r="AM90"/>
  <c r="AM89"/>
  <c r="L89"/>
  <c r="AM87"/>
  <c r="L87"/>
  <c r="L85"/>
  <c r="L84"/>
  <c i="2" r="J301"/>
  <c r="BK218"/>
  <c r="J191"/>
  <c r="BK133"/>
  <c r="J270"/>
  <c r="J202"/>
  <c r="J138"/>
  <c i="3" r="BK328"/>
  <c r="BK340"/>
  <c r="J282"/>
  <c r="J295"/>
  <c r="BK158"/>
  <c r="J246"/>
  <c r="J228"/>
  <c r="BK189"/>
  <c r="J256"/>
  <c r="J194"/>
  <c r="BK261"/>
  <c i="4" r="BK208"/>
  <c r="BK178"/>
  <c i="5" r="BK221"/>
  <c r="BK158"/>
  <c r="BK228"/>
  <c r="BK206"/>
  <c i="6" r="BK312"/>
  <c r="J206"/>
  <c r="BK339"/>
  <c r="BK303"/>
  <c r="BK138"/>
  <c r="J270"/>
  <c r="J193"/>
  <c r="J286"/>
  <c r="J189"/>
  <c r="J312"/>
  <c r="J303"/>
  <c r="J254"/>
  <c i="7" r="J218"/>
  <c r="J273"/>
  <c r="J180"/>
  <c r="BK206"/>
  <c r="BK291"/>
  <c r="BK362"/>
  <c r="BK263"/>
  <c i="8" r="BK193"/>
  <c i="9" r="J280"/>
  <c r="BK153"/>
  <c r="BK323"/>
  <c r="J297"/>
  <c r="BK240"/>
  <c r="BK205"/>
  <c r="J340"/>
  <c r="J163"/>
  <c r="BK302"/>
  <c r="J188"/>
  <c i="10" r="BK204"/>
  <c r="J199"/>
  <c r="J181"/>
  <c r="J147"/>
  <c i="2" r="BK250"/>
  <c r="BK205"/>
  <c r="J157"/>
  <c r="BK288"/>
  <c r="J238"/>
  <c r="BK180"/>
  <c r="J142"/>
  <c i="4" r="BK145"/>
  <c r="J183"/>
  <c i="5" r="J313"/>
  <c r="BK255"/>
  <c r="J206"/>
  <c r="J202"/>
  <c r="BK146"/>
  <c r="BK141"/>
  <c r="J259"/>
  <c i="6" r="J324"/>
  <c r="J339"/>
  <c r="J263"/>
  <c r="J250"/>
  <c r="J143"/>
  <c r="BK184"/>
  <c r="J202"/>
  <c r="BK215"/>
  <c i="7" r="BK346"/>
  <c r="J145"/>
  <c r="BK359"/>
  <c r="J238"/>
  <c r="J187"/>
  <c r="J287"/>
  <c i="8" r="J323"/>
  <c r="BK312"/>
  <c r="J290"/>
  <c r="J312"/>
  <c r="J142"/>
  <c r="J155"/>
  <c r="BK254"/>
  <c i="9" r="J292"/>
  <c r="J307"/>
  <c r="BK163"/>
  <c r="BK350"/>
  <c r="BK200"/>
  <c i="2" r="BK301"/>
  <c i="3" r="BK331"/>
  <c r="BK336"/>
  <c r="J266"/>
  <c r="BK220"/>
  <c r="BK138"/>
  <c r="BK179"/>
  <c r="BK228"/>
  <c i="4" r="J204"/>
  <c r="BK183"/>
  <c r="BK130"/>
  <c r="J186"/>
  <c i="5" r="J210"/>
  <c r="J146"/>
  <c r="J168"/>
  <c r="BK313"/>
  <c r="BK295"/>
  <c r="J198"/>
  <c i="6" r="J228"/>
  <c r="BK331"/>
  <c r="J154"/>
  <c r="J331"/>
  <c r="BK143"/>
  <c r="BK274"/>
  <c r="J133"/>
  <c r="BK290"/>
  <c r="BK237"/>
  <c i="7" r="J214"/>
  <c r="J308"/>
  <c i="8" r="J168"/>
  <c r="BK186"/>
  <c r="J136"/>
  <c r="BK258"/>
  <c i="9" r="BK345"/>
  <c r="J345"/>
  <c r="J250"/>
  <c r="BK219"/>
  <c r="J178"/>
  <c r="BK312"/>
  <c i="2" r="BK275"/>
  <c r="J196"/>
  <c r="J282"/>
  <c r="J275"/>
  <c r="J228"/>
  <c r="J163"/>
  <c r="BK293"/>
  <c i="3" r="J272"/>
  <c r="J278"/>
  <c r="J324"/>
  <c r="J207"/>
  <c r="J304"/>
  <c r="J211"/>
  <c r="BK272"/>
  <c r="J152"/>
  <c r="BK201"/>
  <c r="J169"/>
  <c r="BK246"/>
  <c i="4" r="BK192"/>
  <c r="J208"/>
  <c r="BK186"/>
  <c r="J171"/>
  <c r="J199"/>
  <c r="J149"/>
  <c r="BK142"/>
  <c i="5" r="BK193"/>
  <c r="J238"/>
  <c r="J136"/>
  <c i="6" r="J168"/>
  <c r="BK228"/>
  <c r="J232"/>
  <c r="J215"/>
  <c i="7" r="BK295"/>
  <c r="BK312"/>
  <c r="J193"/>
  <c r="J168"/>
  <c r="BK218"/>
  <c r="BK140"/>
  <c r="BK303"/>
  <c r="J362"/>
  <c r="J242"/>
  <c i="8" r="J327"/>
  <c r="BK330"/>
  <c r="BK323"/>
  <c r="J223"/>
  <c r="BK215"/>
  <c r="J285"/>
  <c r="BK204"/>
  <c r="J204"/>
  <c r="BK251"/>
  <c i="9" r="J348"/>
  <c r="J353"/>
  <c r="J260"/>
  <c r="J230"/>
  <c i="2" r="BK270"/>
  <c r="BK228"/>
  <c r="BK175"/>
  <c r="J288"/>
  <c r="J259"/>
  <c r="J218"/>
  <c r="J175"/>
  <c r="F37"/>
  <c i="4" r="BK149"/>
  <c i="5" r="J301"/>
  <c r="BK268"/>
  <c i="7" r="BK193"/>
  <c r="BK356"/>
  <c r="BK308"/>
  <c r="BK214"/>
  <c i="8" r="BK321"/>
  <c r="J321"/>
  <c r="BK272"/>
  <c r="BK265"/>
  <c r="J251"/>
  <c r="J231"/>
  <c r="J159"/>
  <c r="J176"/>
  <c i="9" r="BK137"/>
  <c r="BK342"/>
  <c r="BK182"/>
  <c r="J317"/>
  <c r="BK348"/>
  <c r="BK287"/>
  <c r="J240"/>
  <c r="BK250"/>
  <c i="10" r="BK147"/>
  <c r="BK199"/>
  <c r="J163"/>
  <c r="BK127"/>
  <c i="2" r="BK254"/>
  <c r="BK202"/>
  <c r="BK138"/>
  <c r="BK298"/>
  <c r="BK244"/>
  <c r="BK196"/>
  <c r="J153"/>
  <c i="3" r="BK333"/>
  <c r="BK252"/>
  <c r="BK304"/>
  <c r="J147"/>
  <c r="BK282"/>
  <c r="J322"/>
  <c r="BK207"/>
  <c r="J174"/>
  <c i="5" r="BK319"/>
  <c i="6" r="J211"/>
  <c r="BK320"/>
  <c r="J320"/>
  <c r="J138"/>
  <c r="J184"/>
  <c i="7" r="J206"/>
  <c r="BK317"/>
  <c r="BK135"/>
  <c r="BK160"/>
  <c r="BK145"/>
  <c r="J295"/>
  <c r="J156"/>
  <c r="BK187"/>
  <c r="J164"/>
  <c i="8" r="J239"/>
  <c r="BK290"/>
  <c r="BK327"/>
  <c r="J215"/>
  <c r="J254"/>
  <c r="J151"/>
  <c r="BK142"/>
  <c r="J307"/>
  <c r="BK198"/>
  <c i="9" r="BK260"/>
  <c r="BK223"/>
  <c r="BK283"/>
  <c r="J253"/>
  <c r="J312"/>
  <c r="BK236"/>
  <c r="BK141"/>
  <c r="J212"/>
  <c r="J264"/>
  <c i="10" r="J204"/>
  <c r="F36"/>
  <c i="2" r="J34"/>
  <c i="5" r="J228"/>
  <c r="J310"/>
  <c r="BK215"/>
  <c i="7" r="J340"/>
  <c r="J322"/>
  <c r="J329"/>
  <c r="J160"/>
  <c r="J359"/>
  <c r="J257"/>
  <c r="BK282"/>
  <c i="8" r="J317"/>
  <c r="BK307"/>
  <c r="J173"/>
  <c r="BK223"/>
  <c r="J180"/>
  <c r="J209"/>
  <c r="BK227"/>
  <c i="9" r="BK178"/>
  <c r="BK149"/>
  <c r="BK233"/>
  <c r="J256"/>
  <c r="BK280"/>
  <c r="J283"/>
  <c r="J158"/>
  <c i="10" r="J178"/>
  <c r="BK152"/>
  <c r="BK170"/>
  <c i="3" r="J252"/>
  <c r="J291"/>
  <c r="J333"/>
  <c r="J249"/>
  <c r="J143"/>
  <c r="BK164"/>
  <c r="BK147"/>
  <c r="BK174"/>
  <c r="J217"/>
  <c r="BK152"/>
  <c i="4" r="J130"/>
  <c r="J189"/>
  <c r="BK163"/>
  <c r="BK138"/>
  <c i="5" r="BK259"/>
  <c r="J141"/>
  <c r="J221"/>
  <c r="J308"/>
  <c r="BK301"/>
  <c i="6" r="J274"/>
  <c r="BK335"/>
  <c r="J179"/>
  <c r="BK324"/>
  <c r="BK267"/>
  <c r="J282"/>
  <c r="BK242"/>
  <c r="BK189"/>
  <c r="BK133"/>
  <c i="7" r="J312"/>
  <c r="J230"/>
  <c r="J176"/>
  <c r="BK257"/>
  <c r="BK273"/>
  <c r="BK250"/>
  <c r="BK246"/>
  <c i="8" r="BK337"/>
  <c r="J333"/>
  <c r="BK155"/>
  <c r="BK285"/>
  <c r="BK168"/>
  <c r="BK218"/>
  <c i="9" r="J182"/>
  <c r="BK264"/>
  <c r="BK253"/>
  <c r="J172"/>
  <c r="BK188"/>
  <c i="10" r="BK167"/>
  <c r="J157"/>
  <c r="J185"/>
  <c r="BK163"/>
  <c i="2" r="BK259"/>
  <c r="BK163"/>
  <c r="BK286"/>
  <c r="BK247"/>
  <c r="J208"/>
  <c r="BK157"/>
  <c i="3" r="J336"/>
  <c r="BK291"/>
  <c r="J316"/>
  <c r="J328"/>
  <c r="BK194"/>
  <c r="J261"/>
  <c r="J184"/>
  <c r="J179"/>
  <c r="J220"/>
  <c r="BK231"/>
  <c r="BK266"/>
  <c i="4" r="BK171"/>
  <c r="BK174"/>
  <c r="J134"/>
  <c r="J142"/>
  <c i="5" r="BK272"/>
  <c r="J173"/>
  <c r="BK288"/>
  <c r="BK198"/>
  <c r="J158"/>
  <c r="J247"/>
  <c r="BK263"/>
  <c i="6" r="J344"/>
  <c r="BK353"/>
  <c r="J347"/>
  <c r="BK347"/>
  <c r="J316"/>
  <c r="J242"/>
  <c r="BK299"/>
  <c r="BK246"/>
  <c r="BK295"/>
  <c r="BK282"/>
  <c r="BK254"/>
  <c i="7" r="J282"/>
  <c r="BK227"/>
  <c r="BK230"/>
  <c r="BK277"/>
  <c r="J303"/>
  <c r="J277"/>
  <c r="BK287"/>
  <c r="J335"/>
  <c r="BK168"/>
  <c i="8" r="BK333"/>
  <c r="J258"/>
  <c r="J171"/>
  <c r="BK239"/>
  <c r="BK171"/>
  <c r="J193"/>
  <c r="BK176"/>
  <c i="9" r="J329"/>
  <c r="J236"/>
  <c r="BK132"/>
  <c r="J342"/>
  <c r="J219"/>
  <c r="BK246"/>
  <c r="J193"/>
  <c r="J323"/>
  <c r="J302"/>
  <c i="10" r="BK196"/>
  <c r="BK157"/>
  <c i="2" r="BK231"/>
  <c r="BK169"/>
  <c i="3" r="J204"/>
  <c r="J231"/>
  <c i="4" r="J145"/>
  <c r="J174"/>
  <c r="J192"/>
  <c r="BK159"/>
  <c i="5" r="J215"/>
  <c r="BK136"/>
  <c i="7" r="J350"/>
  <c r="J184"/>
  <c r="J135"/>
  <c r="J172"/>
  <c r="BK340"/>
  <c r="BK151"/>
  <c i="8" r="BK180"/>
  <c r="J337"/>
  <c r="J163"/>
  <c r="J235"/>
  <c r="BK209"/>
  <c r="BK246"/>
  <c i="10" r="BK181"/>
  <c r="BK178"/>
  <c i="2" r="J244"/>
  <c r="J185"/>
  <c r="J298"/>
  <c r="J250"/>
  <c r="BK191"/>
  <c r="F35"/>
  <c i="5" r="J279"/>
  <c r="BK210"/>
  <c r="BK316"/>
  <c r="BK238"/>
  <c r="J268"/>
  <c r="J288"/>
  <c r="J154"/>
  <c i="6" r="BK193"/>
  <c r="BK286"/>
  <c r="J350"/>
  <c r="BK172"/>
  <c r="BK154"/>
  <c r="BK232"/>
  <c r="J290"/>
  <c r="BK263"/>
  <c r="J161"/>
  <c i="7" r="J356"/>
  <c r="J227"/>
  <c r="BK164"/>
  <c r="BK350"/>
  <c r="J352"/>
  <c r="J317"/>
  <c r="BK156"/>
  <c i="8" r="BK317"/>
  <c r="J330"/>
  <c r="BK173"/>
  <c r="J147"/>
  <c r="BK231"/>
  <c r="J272"/>
  <c i="9" r="BK353"/>
  <c r="BK193"/>
  <c r="BK297"/>
  <c r="BK256"/>
  <c r="J167"/>
  <c r="BK167"/>
  <c r="BK158"/>
  <c i="10" r="J175"/>
  <c r="J138"/>
  <c r="J170"/>
  <c r="J167"/>
  <c i="2" r="BK223"/>
  <c r="BK142"/>
  <c r="J293"/>
  <c r="BK212"/>
  <c r="BK148"/>
  <c i="3" r="BK316"/>
  <c r="BK295"/>
  <c r="J331"/>
  <c r="BK239"/>
  <c r="BK299"/>
  <c r="BK256"/>
  <c r="BK169"/>
  <c r="BK249"/>
  <c r="J138"/>
  <c r="BK211"/>
  <c i="4" r="BK189"/>
  <c r="J178"/>
  <c r="J168"/>
  <c r="J138"/>
  <c i="5" r="BK247"/>
  <c r="J325"/>
  <c r="BK190"/>
  <c r="J263"/>
  <c r="BK154"/>
  <c r="J164"/>
  <c i="6" r="BK202"/>
  <c r="BK328"/>
  <c r="BK341"/>
  <c r="J260"/>
  <c r="J307"/>
  <c r="BK179"/>
  <c r="J198"/>
  <c r="J267"/>
  <c r="BK211"/>
  <c i="7" r="J140"/>
  <c r="BK176"/>
  <c r="BK184"/>
  <c r="BK335"/>
  <c r="BK238"/>
  <c i="8" r="BK163"/>
  <c r="J261"/>
  <c r="J198"/>
  <c r="BK151"/>
  <c r="BK261"/>
  <c r="J227"/>
  <c r="BK235"/>
  <c i="9" r="J205"/>
  <c r="J149"/>
  <c r="J350"/>
  <c r="BK329"/>
  <c r="J132"/>
  <c r="BK212"/>
  <c i="10" r="BK190"/>
  <c r="BK175"/>
  <c r="BK142"/>
  <c i="2" r="J247"/>
  <c r="J148"/>
  <c r="J254"/>
  <c r="J205"/>
  <c r="F36"/>
  <c i="5" r="J284"/>
  <c r="BK149"/>
  <c r="J295"/>
  <c r="J193"/>
  <c r="J149"/>
  <c r="J190"/>
  <c i="6" r="J225"/>
  <c r="BK316"/>
  <c r="J353"/>
  <c r="BK168"/>
  <c r="J149"/>
  <c r="BK225"/>
  <c r="J299"/>
  <c r="BK270"/>
  <c r="BK149"/>
  <c r="BK161"/>
  <c i="7" r="BK180"/>
  <c r="BK234"/>
  <c r="BK224"/>
  <c r="BK322"/>
  <c r="J250"/>
  <c r="BK329"/>
  <c i="9" r="J200"/>
  <c r="BK317"/>
  <c r="BK307"/>
  <c r="BK271"/>
  <c r="J141"/>
  <c r="BK172"/>
  <c r="J246"/>
  <c i="10" r="J127"/>
  <c r="J190"/>
  <c r="BK185"/>
  <c r="BK132"/>
  <c i="2" r="BK208"/>
  <c r="J286"/>
  <c r="J264"/>
  <c r="J231"/>
  <c r="J169"/>
  <c r="F34"/>
  <c i="5" r="BK168"/>
  <c r="BK322"/>
  <c r="BK325"/>
  <c r="J232"/>
  <c r="J316"/>
  <c r="BK310"/>
  <c i="6" r="J335"/>
  <c r="BK350"/>
  <c r="J295"/>
  <c r="J328"/>
  <c r="J172"/>
  <c r="J246"/>
  <c r="BK260"/>
  <c r="BK206"/>
  <c r="J237"/>
  <c i="7" r="J224"/>
  <c r="BK242"/>
  <c r="J234"/>
  <c r="J196"/>
  <c r="BK352"/>
  <c r="BK268"/>
  <c r="J299"/>
  <c r="J151"/>
  <c i="8" r="J246"/>
  <c r="BK298"/>
  <c r="J218"/>
  <c r="BK159"/>
  <c i="2" r="BK238"/>
  <c r="BK153"/>
  <c r="J223"/>
  <c r="J133"/>
  <c i="3" r="BK311"/>
  <c r="BK322"/>
  <c r="J340"/>
  <c r="BK278"/>
  <c r="BK286"/>
  <c r="BK184"/>
  <c r="J158"/>
  <c r="J239"/>
  <c r="BK224"/>
  <c r="BK204"/>
  <c i="4" r="BK134"/>
  <c r="BK168"/>
  <c r="BK204"/>
  <c r="J155"/>
  <c i="5" r="BK279"/>
  <c r="J182"/>
  <c r="J255"/>
  <c r="BK164"/>
  <c r="J319"/>
  <c r="BK308"/>
  <c r="BK182"/>
  <c i="6" r="BK250"/>
  <c r="J341"/>
  <c r="BK344"/>
  <c r="BK307"/>
  <c r="BK198"/>
  <c i="7" r="BK299"/>
  <c i="9" r="BK292"/>
  <c r="J153"/>
  <c r="BK230"/>
  <c r="BK277"/>
  <c i="10" r="J196"/>
  <c r="J152"/>
  <c r="J132"/>
  <c i="2" r="BK264"/>
  <c r="J212"/>
  <c r="J180"/>
  <c i="1" r="AS96"/>
  <c i="2" r="BK185"/>
  <c r="BK282"/>
  <c i="3" r="J299"/>
  <c r="J286"/>
  <c r="J311"/>
  <c r="BK324"/>
  <c r="BK217"/>
  <c r="J224"/>
  <c r="J164"/>
  <c r="BK143"/>
  <c r="J201"/>
  <c r="J189"/>
  <c i="4" r="BK199"/>
  <c r="J163"/>
  <c r="J159"/>
  <c r="BK155"/>
  <c i="5" r="J322"/>
  <c r="BK202"/>
  <c r="BK232"/>
  <c r="BK284"/>
  <c r="J272"/>
  <c r="BK173"/>
  <c i="7" r="J268"/>
  <c r="J291"/>
  <c r="J246"/>
  <c r="J346"/>
  <c r="J263"/>
  <c r="BK172"/>
  <c r="BK196"/>
  <c i="8" r="BK147"/>
  <c r="J276"/>
  <c r="J186"/>
  <c r="J298"/>
  <c r="J265"/>
  <c r="BK136"/>
  <c r="BK276"/>
  <c i="9" r="BK340"/>
  <c r="J287"/>
  <c r="J277"/>
  <c r="J137"/>
  <c r="J233"/>
  <c r="J223"/>
  <c r="J271"/>
  <c i="10" r="BK202"/>
  <c r="J202"/>
  <c r="J142"/>
  <c r="BK138"/>
  <c i="8" l="1" r="T326"/>
  <c i="2" r="R253"/>
  <c i="3" r="BK137"/>
  <c r="J137"/>
  <c r="J100"/>
  <c r="T245"/>
  <c i="5" r="P189"/>
  <c r="BK267"/>
  <c r="J267"/>
  <c r="J107"/>
  <c r="BK307"/>
  <c r="J307"/>
  <c r="J112"/>
  <c i="6" r="BK183"/>
  <c r="J183"/>
  <c r="J99"/>
  <c i="7" r="P186"/>
  <c r="P281"/>
  <c i="8" r="BK167"/>
  <c r="J167"/>
  <c r="J99"/>
  <c r="T197"/>
  <c r="P250"/>
  <c r="T257"/>
  <c i="9" r="P229"/>
  <c r="T286"/>
  <c i="2" r="P201"/>
  <c i="3" r="BK200"/>
  <c r="J200"/>
  <c r="J102"/>
  <c i="4" r="T129"/>
  <c r="BK203"/>
  <c r="J203"/>
  <c r="J105"/>
  <c i="5" r="T189"/>
  <c r="P267"/>
  <c r="T307"/>
  <c i="6" r="BK192"/>
  <c r="J192"/>
  <c r="J100"/>
  <c r="R259"/>
  <c r="R294"/>
  <c i="7" r="R186"/>
  <c r="BK281"/>
  <c r="J281"/>
  <c r="J106"/>
  <c r="BK355"/>
  <c r="J355"/>
  <c r="J112"/>
  <c i="8" r="BK135"/>
  <c r="J135"/>
  <c r="J98"/>
  <c r="P179"/>
  <c i="2" r="BK132"/>
  <c r="J132"/>
  <c r="J98"/>
  <c r="T253"/>
  <c r="T297"/>
  <c i="3" r="BK157"/>
  <c r="J157"/>
  <c r="J101"/>
  <c r="P277"/>
  <c i="4" r="P167"/>
  <c i="5" r="BK189"/>
  <c r="J189"/>
  <c r="J102"/>
  <c r="T278"/>
  <c r="R315"/>
  <c i="6" r="T192"/>
  <c r="BK294"/>
  <c r="J294"/>
  <c r="J107"/>
  <c r="R334"/>
  <c i="7" r="R205"/>
  <c i="8" r="R197"/>
  <c r="T250"/>
  <c i="9" r="R229"/>
  <c r="T276"/>
  <c r="R344"/>
  <c i="2" r="BK253"/>
  <c r="P297"/>
  <c i="3" r="R245"/>
  <c i="5" r="R189"/>
  <c r="R267"/>
  <c i="6" r="R183"/>
  <c r="BK259"/>
  <c r="R273"/>
  <c r="T334"/>
  <c i="7" r="P134"/>
  <c r="P205"/>
  <c r="R316"/>
  <c i="8" r="R135"/>
  <c r="BK197"/>
  <c r="J197"/>
  <c r="J101"/>
  <c r="R316"/>
  <c i="9" r="BK177"/>
  <c r="J177"/>
  <c r="J99"/>
  <c r="R276"/>
  <c i="2" r="T201"/>
  <c i="3" r="T157"/>
  <c i="4" r="T154"/>
  <c i="5" r="R231"/>
  <c r="P307"/>
  <c i="6" r="P183"/>
  <c r="P259"/>
  <c r="P311"/>
  <c i="7" r="BK179"/>
  <c r="J179"/>
  <c r="J99"/>
  <c i="8" r="R214"/>
  <c i="2" r="BK168"/>
  <c r="J168"/>
  <c r="J99"/>
  <c r="P243"/>
  <c r="R297"/>
  <c i="3" r="BK255"/>
  <c r="J255"/>
  <c r="J106"/>
  <c i="4" r="BK129"/>
  <c r="J129"/>
  <c r="J100"/>
  <c r="T203"/>
  <c r="T197"/>
  <c i="5" r="P231"/>
  <c r="P219"/>
  <c r="P278"/>
  <c r="T315"/>
  <c i="6" r="P132"/>
  <c r="T210"/>
  <c r="T266"/>
  <c r="BK343"/>
  <c r="J343"/>
  <c r="J110"/>
  <c i="7" r="P223"/>
  <c r="P316"/>
  <c r="P345"/>
  <c i="8" r="P214"/>
  <c r="BK257"/>
  <c r="J257"/>
  <c r="J106"/>
  <c i="9" r="R177"/>
  <c r="P276"/>
  <c r="P286"/>
  <c r="T344"/>
  <c i="2" r="T132"/>
  <c r="R243"/>
  <c r="BK285"/>
  <c r="J285"/>
  <c r="J107"/>
  <c i="3" r="T200"/>
  <c r="P245"/>
  <c r="P321"/>
  <c i="4" r="BK154"/>
  <c r="J154"/>
  <c r="J101"/>
  <c r="R203"/>
  <c r="R197"/>
  <c i="5" r="BK231"/>
  <c r="J231"/>
  <c r="J106"/>
  <c i="6" r="R224"/>
  <c r="P266"/>
  <c r="P343"/>
  <c i="7" r="T205"/>
  <c r="R307"/>
  <c r="T355"/>
  <c i="8" r="R179"/>
  <c i="9" r="R131"/>
  <c r="R130"/>
  <c r="T296"/>
  <c r="P339"/>
  <c r="T339"/>
  <c i="2" r="R201"/>
  <c i="3" r="T137"/>
  <c r="T136"/>
  <c i="4" r="T167"/>
  <c i="5" r="BK135"/>
  <c r="J135"/>
  <c r="J98"/>
  <c i="6" r="T183"/>
  <c r="T259"/>
  <c r="P294"/>
  <c r="BK334"/>
  <c r="J334"/>
  <c r="J109"/>
  <c i="7" r="R223"/>
  <c r="BK316"/>
  <c r="J316"/>
  <c r="J108"/>
  <c r="P355"/>
  <c i="9" r="BK229"/>
  <c r="J229"/>
  <c r="J100"/>
  <c r="P296"/>
  <c r="BK339"/>
  <c r="J339"/>
  <c r="J108"/>
  <c r="R339"/>
  <c i="2" r="BK201"/>
  <c r="J201"/>
  <c r="J100"/>
  <c i="3" r="R255"/>
  <c r="R321"/>
  <c i="4" r="R167"/>
  <c i="5" r="R157"/>
  <c r="BK278"/>
  <c r="J278"/>
  <c r="J108"/>
  <c i="6" r="T224"/>
  <c r="R311"/>
  <c i="7" r="BK223"/>
  <c r="J223"/>
  <c r="J102"/>
  <c r="BK307"/>
  <c r="J307"/>
  <c r="J107"/>
  <c i="8" r="R167"/>
  <c r="P264"/>
  <c i="9" r="BK131"/>
  <c r="J131"/>
  <c r="J98"/>
  <c r="BK296"/>
  <c r="J296"/>
  <c r="J105"/>
  <c i="2" r="R132"/>
  <c r="BK243"/>
  <c r="J243"/>
  <c r="J103"/>
  <c r="BK297"/>
  <c r="J297"/>
  <c r="J110"/>
  <c i="3" r="R157"/>
  <c r="T277"/>
  <c i="4" r="P129"/>
  <c i="5" r="BK157"/>
  <c r="J157"/>
  <c r="J99"/>
  <c i="6" r="P224"/>
  <c r="BK311"/>
  <c r="J311"/>
  <c r="J108"/>
  <c i="7" r="T186"/>
  <c r="R281"/>
  <c r="BK345"/>
  <c r="J345"/>
  <c r="J111"/>
  <c i="8" r="P167"/>
  <c r="R264"/>
  <c r="BK316"/>
  <c r="J316"/>
  <c r="J111"/>
  <c i="9" r="T131"/>
  <c i="2" r="R168"/>
  <c r="P285"/>
  <c i="3" r="R137"/>
  <c r="BK277"/>
  <c r="J277"/>
  <c r="J107"/>
  <c r="T321"/>
  <c i="5" r="T157"/>
  <c r="R307"/>
  <c i="6" r="R132"/>
  <c r="R210"/>
  <c r="R266"/>
  <c r="R343"/>
  <c i="7" r="R134"/>
  <c r="P179"/>
  <c r="BK262"/>
  <c r="J262"/>
  <c r="J105"/>
  <c r="P307"/>
  <c r="T345"/>
  <c i="8" r="BK214"/>
  <c r="J214"/>
  <c r="J102"/>
  <c r="R250"/>
  <c i="9" r="P131"/>
  <c r="BK276"/>
  <c r="J276"/>
  <c r="J103"/>
  <c r="R286"/>
  <c r="P344"/>
  <c i="10" r="R162"/>
  <c r="BK198"/>
  <c r="J198"/>
  <c r="J104"/>
  <c i="2" r="P168"/>
  <c r="T243"/>
  <c r="T236"/>
  <c r="T285"/>
  <c i="3" r="P137"/>
  <c r="R200"/>
  <c r="BK245"/>
  <c r="J245"/>
  <c r="J105"/>
  <c i="4" r="R154"/>
  <c r="P203"/>
  <c r="P197"/>
  <c i="5" r="P135"/>
  <c i="6" r="BK224"/>
  <c r="J224"/>
  <c r="J102"/>
  <c r="T273"/>
  <c r="P334"/>
  <c i="7" r="BK186"/>
  <c r="J186"/>
  <c r="J100"/>
  <c r="R262"/>
  <c r="R255"/>
  <c r="R345"/>
  <c i="8" r="T167"/>
  <c r="T264"/>
  <c i="10" r="P137"/>
  <c r="P125"/>
  <c r="P124"/>
  <c i="1" r="AU104"/>
  <c i="10" r="T162"/>
  <c i="2" r="P132"/>
  <c r="P131"/>
  <c i="3" r="T255"/>
  <c r="BK321"/>
  <c r="J321"/>
  <c r="J111"/>
  <c i="4" r="R129"/>
  <c r="R128"/>
  <c r="R127"/>
  <c i="5" r="P157"/>
  <c r="T267"/>
  <c r="P315"/>
  <c i="6" r="BK132"/>
  <c r="J132"/>
  <c r="J98"/>
  <c r="BK210"/>
  <c r="J210"/>
  <c r="J101"/>
  <c r="T311"/>
  <c i="7" r="BK205"/>
  <c r="J205"/>
  <c r="J101"/>
  <c r="T281"/>
  <c i="8" r="BK179"/>
  <c r="J179"/>
  <c r="J100"/>
  <c r="BK264"/>
  <c r="J264"/>
  <c r="J107"/>
  <c r="T316"/>
  <c i="10" r="R137"/>
  <c r="R125"/>
  <c r="R124"/>
  <c r="P162"/>
  <c i="2" r="P253"/>
  <c r="P236"/>
  <c i="3" r="P157"/>
  <c r="R277"/>
  <c i="5" r="R135"/>
  <c r="R134"/>
  <c i="6" r="R192"/>
  <c r="P273"/>
  <c i="7" r="T223"/>
  <c r="T316"/>
  <c r="R355"/>
  <c i="8" r="T179"/>
  <c r="BK250"/>
  <c r="J250"/>
  <c r="J105"/>
  <c r="R257"/>
  <c i="9" r="P177"/>
  <c r="R296"/>
  <c r="BK344"/>
  <c r="J344"/>
  <c r="J109"/>
  <c i="10" r="BK162"/>
  <c r="J162"/>
  <c r="J100"/>
  <c r="P198"/>
  <c i="2" r="T168"/>
  <c r="R285"/>
  <c i="3" r="P255"/>
  <c i="4" r="BK167"/>
  <c r="J167"/>
  <c r="J102"/>
  <c i="5" r="T135"/>
  <c r="T134"/>
  <c r="R278"/>
  <c r="BK315"/>
  <c r="J315"/>
  <c r="J113"/>
  <c i="6" r="P192"/>
  <c r="BK273"/>
  <c r="J273"/>
  <c r="J106"/>
  <c r="T343"/>
  <c i="7" r="BK134"/>
  <c r="BK133"/>
  <c r="R179"/>
  <c r="T262"/>
  <c i="8" r="T135"/>
  <c r="P197"/>
  <c r="P257"/>
  <c i="9" r="T229"/>
  <c i="10" r="T137"/>
  <c r="T125"/>
  <c r="T124"/>
  <c r="R198"/>
  <c i="3" r="P200"/>
  <c i="4" r="P154"/>
  <c i="5" r="T231"/>
  <c r="T219"/>
  <c i="6" r="T132"/>
  <c r="T131"/>
  <c r="P210"/>
  <c r="BK266"/>
  <c r="J266"/>
  <c r="J105"/>
  <c r="T294"/>
  <c i="7" r="T134"/>
  <c r="T133"/>
  <c r="T179"/>
  <c r="P262"/>
  <c r="P255"/>
  <c r="T307"/>
  <c i="8" r="P135"/>
  <c r="P134"/>
  <c r="T214"/>
  <c r="P316"/>
  <c i="9" r="T177"/>
  <c r="BK286"/>
  <c r="J286"/>
  <c r="J104"/>
  <c i="10" r="BK137"/>
  <c r="J137"/>
  <c r="J99"/>
  <c r="T198"/>
  <c i="2" r="BK292"/>
  <c r="J292"/>
  <c r="J109"/>
  <c i="8" r="BK336"/>
  <c r="J336"/>
  <c r="J113"/>
  <c i="2" r="BK281"/>
  <c r="J281"/>
  <c r="J106"/>
  <c i="3" r="BK310"/>
  <c r="J310"/>
  <c r="J110"/>
  <c i="8" r="BK245"/>
  <c r="J245"/>
  <c r="J104"/>
  <c i="3" r="BK238"/>
  <c r="J238"/>
  <c r="J104"/>
  <c r="BK303"/>
  <c r="J303"/>
  <c r="J108"/>
  <c r="BK339"/>
  <c r="J339"/>
  <c r="J113"/>
  <c i="7" r="BK256"/>
  <c r="J256"/>
  <c r="J104"/>
  <c i="9" r="BK270"/>
  <c r="BK269"/>
  <c r="J269"/>
  <c r="J101"/>
  <c i="5" r="BK172"/>
  <c r="J172"/>
  <c r="J100"/>
  <c i="9" r="BK322"/>
  <c r="J322"/>
  <c r="J106"/>
  <c i="5" r="BK227"/>
  <c r="J227"/>
  <c r="J105"/>
  <c i="7" r="BK339"/>
  <c r="J339"/>
  <c r="J110"/>
  <c i="8" r="BK311"/>
  <c r="J311"/>
  <c r="J110"/>
  <c i="4" r="BK198"/>
  <c r="J198"/>
  <c r="J104"/>
  <c i="5" r="BK294"/>
  <c r="BK293"/>
  <c r="J293"/>
  <c r="J110"/>
  <c i="10" r="BK195"/>
  <c r="J195"/>
  <c r="J103"/>
  <c i="7" r="BK334"/>
  <c r="J334"/>
  <c r="J109"/>
  <c i="2" r="BK237"/>
  <c r="J237"/>
  <c r="J102"/>
  <c i="5" r="BK181"/>
  <c r="J181"/>
  <c r="J101"/>
  <c r="BK287"/>
  <c r="J287"/>
  <c r="J109"/>
  <c i="10" r="BK126"/>
  <c r="BK125"/>
  <c r="BK124"/>
  <c r="J124"/>
  <c r="J96"/>
  <c i="5" r="BK220"/>
  <c r="BK219"/>
  <c r="J219"/>
  <c r="J103"/>
  <c i="8" r="BK306"/>
  <c r="J306"/>
  <c r="J109"/>
  <c r="BK326"/>
  <c r="J326"/>
  <c r="J112"/>
  <c i="10" r="BK189"/>
  <c r="BK188"/>
  <c r="J188"/>
  <c r="J101"/>
  <c i="8" r="BK289"/>
  <c r="J289"/>
  <c r="J108"/>
  <c i="9" r="BK130"/>
  <c r="J130"/>
  <c r="J97"/>
  <c i="10" r="E85"/>
  <c r="J89"/>
  <c r="J121"/>
  <c r="BE132"/>
  <c i="9" r="J270"/>
  <c r="J102"/>
  <c i="10" r="F92"/>
  <c r="BE127"/>
  <c r="BE178"/>
  <c r="BE196"/>
  <c r="F120"/>
  <c r="BE138"/>
  <c r="BE163"/>
  <c r="BE181"/>
  <c r="BE152"/>
  <c r="BE167"/>
  <c r="BE202"/>
  <c r="J91"/>
  <c r="BE170"/>
  <c r="BE204"/>
  <c r="BE142"/>
  <c r="BE147"/>
  <c r="BE175"/>
  <c r="BE185"/>
  <c r="BE157"/>
  <c r="BE190"/>
  <c r="BE199"/>
  <c i="1" r="BC104"/>
  <c i="9" r="F126"/>
  <c r="BE163"/>
  <c r="BE212"/>
  <c r="BE260"/>
  <c r="BE323"/>
  <c r="BE348"/>
  <c r="BE149"/>
  <c r="BE287"/>
  <c r="BE340"/>
  <c i="8" r="BK244"/>
  <c r="J244"/>
  <c r="J103"/>
  <c i="9" r="BE132"/>
  <c r="BE193"/>
  <c r="BE264"/>
  <c r="BE317"/>
  <c r="J89"/>
  <c r="BE312"/>
  <c r="BE137"/>
  <c r="BE153"/>
  <c r="BE230"/>
  <c r="BE302"/>
  <c r="F91"/>
  <c r="BE250"/>
  <c r="BE271"/>
  <c i="8" r="BK134"/>
  <c r="J134"/>
  <c r="J97"/>
  <c i="9" r="J91"/>
  <c r="BE205"/>
  <c r="BE283"/>
  <c r="E85"/>
  <c r="BE182"/>
  <c r="BE240"/>
  <c r="BE256"/>
  <c r="J92"/>
  <c r="BE188"/>
  <c r="BE280"/>
  <c r="BE178"/>
  <c r="BE277"/>
  <c r="BE297"/>
  <c r="BE141"/>
  <c r="BE233"/>
  <c r="BE236"/>
  <c r="BE342"/>
  <c r="BE350"/>
  <c r="BE223"/>
  <c r="BE345"/>
  <c r="BE167"/>
  <c r="BE307"/>
  <c r="BE329"/>
  <c r="BE353"/>
  <c r="BE158"/>
  <c r="BE172"/>
  <c r="BE200"/>
  <c r="BE219"/>
  <c r="BE246"/>
  <c r="BE253"/>
  <c r="BE292"/>
  <c i="8" r="BE147"/>
  <c r="BE176"/>
  <c r="BE186"/>
  <c r="BE261"/>
  <c r="BE290"/>
  <c r="BE163"/>
  <c r="BE215"/>
  <c r="E123"/>
  <c r="BE151"/>
  <c r="BE251"/>
  <c r="F92"/>
  <c r="BE142"/>
  <c r="BE171"/>
  <c r="BE180"/>
  <c i="7" r="J134"/>
  <c r="J98"/>
  <c i="8" r="J127"/>
  <c r="BE173"/>
  <c r="BE193"/>
  <c r="BE254"/>
  <c r="BE136"/>
  <c r="BE155"/>
  <c r="BE246"/>
  <c r="BE285"/>
  <c i="7" r="J133"/>
  <c r="J97"/>
  <c r="BK255"/>
  <c r="J255"/>
  <c r="J103"/>
  <c i="8" r="BE209"/>
  <c r="BE272"/>
  <c r="BE198"/>
  <c r="BE227"/>
  <c r="BE235"/>
  <c r="BE298"/>
  <c r="BE159"/>
  <c r="BE223"/>
  <c r="BE276"/>
  <c r="BE307"/>
  <c r="BE312"/>
  <c r="BE168"/>
  <c r="BE204"/>
  <c r="BE239"/>
  <c r="BE321"/>
  <c r="BE323"/>
  <c r="BE327"/>
  <c r="BE333"/>
  <c r="BE258"/>
  <c r="BE317"/>
  <c r="BE330"/>
  <c r="BE337"/>
  <c r="BE218"/>
  <c r="BE231"/>
  <c r="BE265"/>
  <c i="7" r="F92"/>
  <c r="BE218"/>
  <c r="BE224"/>
  <c r="BE234"/>
  <c r="BE257"/>
  <c i="6" r="J259"/>
  <c r="J104"/>
  <c i="7" r="BE180"/>
  <c r="BE187"/>
  <c r="BE322"/>
  <c r="BE340"/>
  <c r="BE176"/>
  <c r="BE263"/>
  <c r="BE303"/>
  <c r="BE346"/>
  <c r="J89"/>
  <c r="BE164"/>
  <c r="BE312"/>
  <c r="BE140"/>
  <c r="BE246"/>
  <c r="BE277"/>
  <c r="BE287"/>
  <c r="BE145"/>
  <c r="BE156"/>
  <c r="BE282"/>
  <c r="BE317"/>
  <c r="BE329"/>
  <c r="BE356"/>
  <c r="BE160"/>
  <c r="BE359"/>
  <c i="6" r="BK131"/>
  <c i="7" r="BE184"/>
  <c r="BE135"/>
  <c r="BE151"/>
  <c r="BE242"/>
  <c r="E85"/>
  <c r="BE214"/>
  <c r="BE227"/>
  <c r="BE295"/>
  <c r="BE308"/>
  <c r="BE172"/>
  <c r="BE193"/>
  <c r="BE238"/>
  <c r="BE250"/>
  <c r="BE273"/>
  <c r="BE168"/>
  <c r="BE196"/>
  <c r="BE299"/>
  <c r="BE291"/>
  <c r="BE350"/>
  <c r="BE206"/>
  <c r="BE230"/>
  <c r="BE268"/>
  <c r="BE335"/>
  <c r="BE352"/>
  <c r="BE362"/>
  <c i="6" r="BE149"/>
  <c r="BE198"/>
  <c r="BE237"/>
  <c i="5" r="J294"/>
  <c r="J111"/>
  <c i="6" r="BE189"/>
  <c r="BE193"/>
  <c r="BE202"/>
  <c r="BE228"/>
  <c i="5" r="J220"/>
  <c r="J104"/>
  <c i="6" r="BE179"/>
  <c r="F127"/>
  <c r="BE143"/>
  <c r="BE172"/>
  <c r="BE250"/>
  <c r="E85"/>
  <c r="BE211"/>
  <c r="BE299"/>
  <c r="BE138"/>
  <c r="BE242"/>
  <c r="BE303"/>
  <c r="BE286"/>
  <c r="BE154"/>
  <c r="BE206"/>
  <c r="BE307"/>
  <c r="BE320"/>
  <c r="BE215"/>
  <c r="BE282"/>
  <c r="BE290"/>
  <c r="J89"/>
  <c r="BE267"/>
  <c r="BE246"/>
  <c r="BE133"/>
  <c r="BE263"/>
  <c r="BE295"/>
  <c r="BE312"/>
  <c r="BE331"/>
  <c i="5" r="BK134"/>
  <c r="BK133"/>
  <c r="J133"/>
  <c i="6" r="BE168"/>
  <c r="BE260"/>
  <c r="BE274"/>
  <c r="BE328"/>
  <c r="BE335"/>
  <c r="BE347"/>
  <c r="BE350"/>
  <c r="BE225"/>
  <c r="BE232"/>
  <c r="BE254"/>
  <c r="BE270"/>
  <c r="BE341"/>
  <c r="BE344"/>
  <c r="BE353"/>
  <c r="BE161"/>
  <c r="BE184"/>
  <c r="BE316"/>
  <c r="BE324"/>
  <c r="BE339"/>
  <c i="4" r="BK128"/>
  <c r="J128"/>
  <c r="J99"/>
  <c i="5" r="F92"/>
  <c r="BE158"/>
  <c r="BE168"/>
  <c r="J127"/>
  <c r="BE149"/>
  <c r="BE238"/>
  <c r="BE295"/>
  <c r="BE313"/>
  <c r="BE322"/>
  <c r="BE268"/>
  <c r="BE288"/>
  <c r="BE146"/>
  <c r="BE232"/>
  <c r="BE255"/>
  <c r="BE279"/>
  <c i="4" r="BK197"/>
  <c r="J197"/>
  <c r="J103"/>
  <c i="5" r="E123"/>
  <c r="BE164"/>
  <c r="BE190"/>
  <c r="BE284"/>
  <c r="BE154"/>
  <c r="BE182"/>
  <c r="BE193"/>
  <c r="BE206"/>
  <c r="BE215"/>
  <c r="BE301"/>
  <c r="BE316"/>
  <c r="BE198"/>
  <c r="BE259"/>
  <c r="BE310"/>
  <c r="BE272"/>
  <c r="BE319"/>
  <c r="BE228"/>
  <c r="BE247"/>
  <c r="BE263"/>
  <c r="BE308"/>
  <c r="BE325"/>
  <c r="BE141"/>
  <c r="BE210"/>
  <c r="BE202"/>
  <c r="BE136"/>
  <c r="BE173"/>
  <c r="BE221"/>
  <c i="4" r="J91"/>
  <c r="F93"/>
  <c r="J123"/>
  <c i="3" r="BK136"/>
  <c r="BK309"/>
  <c r="J309"/>
  <c r="J109"/>
  <c i="4" r="J94"/>
  <c i="3" r="BK237"/>
  <c r="J237"/>
  <c r="J103"/>
  <c i="4" r="BE138"/>
  <c r="BE168"/>
  <c r="BE163"/>
  <c r="BE192"/>
  <c r="BE171"/>
  <c r="BE155"/>
  <c r="BE178"/>
  <c r="BE183"/>
  <c r="BE199"/>
  <c r="BE204"/>
  <c r="F94"/>
  <c r="BE134"/>
  <c r="E115"/>
  <c r="BE130"/>
  <c r="BE142"/>
  <c r="BE149"/>
  <c r="BE159"/>
  <c r="BE174"/>
  <c r="BE189"/>
  <c r="BE145"/>
  <c r="BE186"/>
  <c r="BE208"/>
  <c i="2" r="BK131"/>
  <c r="J131"/>
  <c r="J97"/>
  <c i="3" r="J131"/>
  <c r="BE179"/>
  <c r="F94"/>
  <c r="J132"/>
  <c r="BE189"/>
  <c r="E85"/>
  <c r="BE207"/>
  <c r="BE249"/>
  <c i="2" r="BK291"/>
  <c r="J291"/>
  <c r="J108"/>
  <c i="3" r="BE158"/>
  <c r="BE184"/>
  <c r="BE211"/>
  <c r="BE201"/>
  <c r="BE217"/>
  <c r="BE228"/>
  <c r="BE239"/>
  <c r="BE231"/>
  <c r="F131"/>
  <c r="BE194"/>
  <c r="BE169"/>
  <c r="BE174"/>
  <c r="BE272"/>
  <c i="2" r="J253"/>
  <c r="J104"/>
  <c i="3" r="J91"/>
  <c r="BE224"/>
  <c r="BE252"/>
  <c r="BE278"/>
  <c r="BE286"/>
  <c r="BE304"/>
  <c r="BE316"/>
  <c r="BE324"/>
  <c r="BE328"/>
  <c r="BE143"/>
  <c r="BE147"/>
  <c r="BE152"/>
  <c r="BE164"/>
  <c r="BE246"/>
  <c r="BE256"/>
  <c r="BE261"/>
  <c r="BE295"/>
  <c r="BE299"/>
  <c r="BE311"/>
  <c r="BE331"/>
  <c r="BE340"/>
  <c r="BE138"/>
  <c r="BE204"/>
  <c r="BE220"/>
  <c r="BE266"/>
  <c r="BE291"/>
  <c r="BE333"/>
  <c r="BE336"/>
  <c r="BE282"/>
  <c r="BE322"/>
  <c i="2" r="BE286"/>
  <c r="BE288"/>
  <c r="BE282"/>
  <c r="F91"/>
  <c r="F92"/>
  <c r="E120"/>
  <c r="J127"/>
  <c r="BE175"/>
  <c r="BE212"/>
  <c r="BE231"/>
  <c r="BE254"/>
  <c r="BE259"/>
  <c r="BE301"/>
  <c r="BE293"/>
  <c r="BE298"/>
  <c i="1" r="AW95"/>
  <c r="BB95"/>
  <c r="BC95"/>
  <c r="BA95"/>
  <c i="2" r="J89"/>
  <c r="J91"/>
  <c r="BE133"/>
  <c r="BE138"/>
  <c r="BE142"/>
  <c r="BE148"/>
  <c r="BE153"/>
  <c r="BE157"/>
  <c r="BE163"/>
  <c r="BE169"/>
  <c r="BE180"/>
  <c r="BE185"/>
  <c r="BE191"/>
  <c r="BE196"/>
  <c r="BE202"/>
  <c r="BE205"/>
  <c r="BE208"/>
  <c r="BE218"/>
  <c r="BE223"/>
  <c r="BE228"/>
  <c r="BE238"/>
  <c r="BE244"/>
  <c r="BE247"/>
  <c r="BE250"/>
  <c r="BE264"/>
  <c r="BE270"/>
  <c r="BE275"/>
  <c i="1" r="BD95"/>
  <c i="4" r="F37"/>
  <c i="1" r="BB98"/>
  <c i="6" r="J34"/>
  <c i="1" r="AW100"/>
  <c i="10" r="F37"/>
  <c i="1" r="BD104"/>
  <c i="4" r="F36"/>
  <c i="1" r="BA98"/>
  <c i="6" r="F36"/>
  <c i="1" r="BC100"/>
  <c i="10" r="F35"/>
  <c i="1" r="BB104"/>
  <c i="5" r="F34"/>
  <c i="1" r="BA99"/>
  <c i="7" r="F37"/>
  <c i="1" r="BD101"/>
  <c i="3" r="J36"/>
  <c i="1" r="AW97"/>
  <c i="7" r="F36"/>
  <c i="1" r="BC101"/>
  <c i="3" r="F36"/>
  <c i="1" r="BA97"/>
  <c i="8" r="F35"/>
  <c i="1" r="BB102"/>
  <c i="4" r="F39"/>
  <c i="1" r="BD98"/>
  <c i="6" r="F34"/>
  <c i="1" r="BA100"/>
  <c i="10" r="F34"/>
  <c i="1" r="BA104"/>
  <c i="4" r="J36"/>
  <c i="1" r="AW98"/>
  <c i="6" r="F37"/>
  <c i="1" r="BD100"/>
  <c i="9" r="F36"/>
  <c i="1" r="BC103"/>
  <c r="AS94"/>
  <c i="5" r="F37"/>
  <c i="1" r="BD99"/>
  <c i="8" r="F37"/>
  <c i="1" r="BD102"/>
  <c i="5" r="F36"/>
  <c i="1" r="BC99"/>
  <c i="9" r="J34"/>
  <c i="1" r="AW103"/>
  <c i="3" r="F38"/>
  <c i="1" r="BC97"/>
  <c i="7" r="J34"/>
  <c i="1" r="AW101"/>
  <c i="9" r="F34"/>
  <c i="1" r="BA103"/>
  <c i="4" r="F38"/>
  <c i="1" r="BC98"/>
  <c i="5" r="J30"/>
  <c i="7" r="F34"/>
  <c i="1" r="BA101"/>
  <c i="9" r="F35"/>
  <c i="1" r="BB103"/>
  <c i="5" r="J34"/>
  <c i="1" r="AW99"/>
  <c i="7" r="F35"/>
  <c i="1" r="BB101"/>
  <c i="10" r="J34"/>
  <c i="1" r="AW104"/>
  <c i="3" r="F39"/>
  <c i="1" r="BD97"/>
  <c i="8" r="F36"/>
  <c i="1" r="BC102"/>
  <c i="3" r="F37"/>
  <c i="1" r="BB97"/>
  <c i="8" r="F34"/>
  <c i="1" r="BA102"/>
  <c i="6" r="F35"/>
  <c i="1" r="BB100"/>
  <c i="9" r="F37"/>
  <c i="1" r="BD103"/>
  <c i="5" r="F35"/>
  <c i="1" r="BB99"/>
  <c i="8" r="J34"/>
  <c i="1" r="AW102"/>
  <c i="5" l="1" r="T133"/>
  <c i="3" r="P136"/>
  <c i="2" r="P130"/>
  <c i="1" r="AU95"/>
  <c i="6" r="R131"/>
  <c r="T258"/>
  <c r="T130"/>
  <c i="9" r="P269"/>
  <c i="6" r="BK258"/>
  <c r="J258"/>
  <c r="J103"/>
  <c i="5" r="P134"/>
  <c r="P133"/>
  <c i="1" r="AU99"/>
  <c i="3" r="T237"/>
  <c r="T135"/>
  <c i="8" r="T244"/>
  <c i="3" r="R136"/>
  <c i="9" r="T130"/>
  <c i="6" r="P258"/>
  <c i="8" r="T134"/>
  <c r="T133"/>
  <c i="9" r="P130"/>
  <c r="P129"/>
  <c i="1" r="AU103"/>
  <c i="6" r="R258"/>
  <c i="7" r="P133"/>
  <c r="P132"/>
  <c i="1" r="AU101"/>
  <c i="7" r="R133"/>
  <c r="R132"/>
  <c i="4" r="P128"/>
  <c r="P127"/>
  <c i="1" r="AU98"/>
  <c i="8" r="R244"/>
  <c i="2" r="R131"/>
  <c r="T131"/>
  <c r="T130"/>
  <c i="8" r="R134"/>
  <c r="R133"/>
  <c i="3" r="P237"/>
  <c i="9" r="T269"/>
  <c i="3" r="R237"/>
  <c i="9" r="R269"/>
  <c r="R129"/>
  <c i="4" r="T128"/>
  <c r="T127"/>
  <c i="8" r="P244"/>
  <c r="P133"/>
  <c i="1" r="AU102"/>
  <c i="5" r="R219"/>
  <c r="R133"/>
  <c i="2" r="BK236"/>
  <c r="J236"/>
  <c r="J101"/>
  <c r="R236"/>
  <c i="7" r="T255"/>
  <c r="T132"/>
  <c i="6" r="P131"/>
  <c r="P130"/>
  <c i="1" r="AU100"/>
  <c i="3" r="BK327"/>
  <c r="J327"/>
  <c r="J112"/>
  <c i="2" r="BK280"/>
  <c r="J280"/>
  <c r="J105"/>
  <c i="10" r="J125"/>
  <c r="J97"/>
  <c r="J189"/>
  <c r="J102"/>
  <c r="J126"/>
  <c r="J98"/>
  <c i="9" r="BK129"/>
  <c r="J129"/>
  <c i="8" r="BK133"/>
  <c r="J133"/>
  <c i="7" r="BK132"/>
  <c r="J132"/>
  <c r="J96"/>
  <c i="6" r="J131"/>
  <c r="J97"/>
  <c i="1" r="AG99"/>
  <c i="5" r="J134"/>
  <c r="J97"/>
  <c r="J96"/>
  <c i="4" r="BK127"/>
  <c r="J127"/>
  <c i="3" r="BK135"/>
  <c r="J135"/>
  <c r="J136"/>
  <c r="J99"/>
  <c i="2" r="BK130"/>
  <c r="J130"/>
  <c i="3" r="J35"/>
  <c i="1" r="AV97"/>
  <c r="AT97"/>
  <c i="10" r="F33"/>
  <c i="1" r="AZ104"/>
  <c i="2" r="J33"/>
  <c i="1" r="AV95"/>
  <c r="AT95"/>
  <c i="9" r="F33"/>
  <c i="1" r="AZ103"/>
  <c r="BD96"/>
  <c i="6" r="F33"/>
  <c i="1" r="AZ100"/>
  <c i="10" r="J30"/>
  <c i="1" r="AG104"/>
  <c r="BC96"/>
  <c r="AY96"/>
  <c i="4" r="J32"/>
  <c i="1" r="AG98"/>
  <c i="5" r="J33"/>
  <c i="1" r="AV99"/>
  <c r="AT99"/>
  <c r="AN99"/>
  <c i="7" r="J33"/>
  <c i="1" r="AV101"/>
  <c r="AT101"/>
  <c i="3" r="J32"/>
  <c i="1" r="AG97"/>
  <c i="4" r="F35"/>
  <c i="1" r="AZ98"/>
  <c i="2" r="F33"/>
  <c i="1" r="AZ95"/>
  <c i="8" r="J30"/>
  <c i="1" r="AG102"/>
  <c i="9" r="J33"/>
  <c i="1" r="AV103"/>
  <c r="AT103"/>
  <c i="3" r="F35"/>
  <c i="1" r="AZ97"/>
  <c i="8" r="F33"/>
  <c i="1" r="AZ102"/>
  <c r="BB96"/>
  <c r="AX96"/>
  <c i="5" r="F33"/>
  <c i="1" r="AZ99"/>
  <c i="8" r="J33"/>
  <c i="1" r="AV102"/>
  <c r="AT102"/>
  <c i="4" r="J35"/>
  <c i="1" r="AV98"/>
  <c r="AT98"/>
  <c r="BA96"/>
  <c i="6" r="J33"/>
  <c i="1" r="AV100"/>
  <c r="AT100"/>
  <c i="9" r="J30"/>
  <c i="1" r="AG103"/>
  <c i="7" r="F33"/>
  <c i="1" r="AZ101"/>
  <c i="10" r="J33"/>
  <c i="1" r="AV104"/>
  <c r="AT104"/>
  <c r="AN104"/>
  <c i="2" r="J30"/>
  <c i="1" r="AG95"/>
  <c i="3" l="1" r="R135"/>
  <c i="2" r="R130"/>
  <c i="9" r="T129"/>
  <c i="6" r="R130"/>
  <c i="3" r="P135"/>
  <c i="1" r="AU97"/>
  <c i="6" r="BK130"/>
  <c r="J130"/>
  <c i="1" r="AN103"/>
  <c i="9" r="J96"/>
  <c i="10" r="J39"/>
  <c i="1" r="AN102"/>
  <c i="8" r="J96"/>
  <c i="9" r="J39"/>
  <c i="8" r="J39"/>
  <c i="1" r="AN98"/>
  <c i="4" r="J98"/>
  <c i="5" r="J39"/>
  <c i="1" r="AN97"/>
  <c i="3" r="J98"/>
  <c i="4" r="J41"/>
  <c i="1" r="AN95"/>
  <c i="2" r="J96"/>
  <c i="3" r="J41"/>
  <c i="2" r="J39"/>
  <c i="1" r="BD94"/>
  <c r="W33"/>
  <c r="BB94"/>
  <c r="AX94"/>
  <c r="AU96"/>
  <c r="AW96"/>
  <c r="BA94"/>
  <c r="AW94"/>
  <c r="AK30"/>
  <c r="AZ96"/>
  <c r="AV96"/>
  <c r="BC94"/>
  <c r="AY94"/>
  <c i="6" r="J30"/>
  <c i="1" r="AG100"/>
  <c i="7" r="J30"/>
  <c i="1" r="AG101"/>
  <c r="AN101"/>
  <c r="AG96"/>
  <c i="6" l="1" r="J39"/>
  <c r="J96"/>
  <c i="7" r="J39"/>
  <c i="1" r="AN100"/>
  <c r="W30"/>
  <c r="AU94"/>
  <c r="W32"/>
  <c r="W31"/>
  <c r="AZ94"/>
  <c r="AV94"/>
  <c r="AK29"/>
  <c r="AT96"/>
  <c r="AN96"/>
  <c r="AG94"/>
  <c l="1" r="AK26"/>
  <c r="AT94"/>
  <c r="W29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<sst xmlns="http://schemas.openxmlformats.org/spreadsheetml/2006/main">
  <si>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</si>
  <si>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</si>
  <si>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</si>
  <si>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</si>
  <si>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</si>
  <si>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{d83178ad-97dd-4336-8967-b1fd386d1b39}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</si>
  <si>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</si>
  <si>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</si>
  <si>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</si>
  <si>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</si>
  <si>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</si>
  <si>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</si>
  <si>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</si>
  <si>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</si>
  <si>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DEMOLICE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</si>
  <si>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</si>
  <si>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</si>
  <si>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Demolice - balíček 2</t>
  </si>
  <si>
    <t>KSO:</t>
  </si>
  <si>
    <t>CC-CZ:</t>
  </si>
  <si>
    <t>Místo:</t>
  </si>
  <si>
    <t xml:space="preserve"> </t>
  </si>
  <si>
    <t>Datum:</t>
  </si>
  <si>
    <t>19. 4. 2024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</si>
  <si>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</si>
  <si>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</si>
  <si>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</si>
  <si>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</si>
  <si>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</si>
  <si>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</si>
  <si>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</si>
  <si>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</si>
  <si>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</si>
  <si>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</si>
  <si>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</si>
  <si>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</si>
  <si>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</si>
  <si>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</si>
  <si>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</si>
  <si>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</si>
  <si>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</si>
  <si>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</si>
  <si>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</si>
  <si>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</si>
  <si>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</si>
  <si>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</si>
  <si>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</si>
  <si>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</si>
  <si>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</si>
  <si>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</si>
  <si>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</si>
  <si>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</si>
  <si>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</si>
  <si>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</si>
  <si>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</si>
  <si>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</si>
  <si>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</si>
  <si>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</si>
  <si>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</si>
  <si>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</si>
  <si>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</si>
  <si>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</si>
  <si>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</si>
  <si>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</si>
  <si>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</si>
  <si>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</si>
  <si>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</si>
  <si>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</si>
  <si>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</si>
  <si>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</si>
  <si>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</si>
  <si>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</si>
  <si>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</si>
  <si>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</si>
  <si>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</si>
  <si>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</si>
  <si>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</si>
  <si>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</si>
  <si>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</si>
  <si>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Zárubka_demolice _bývalé hradlo u výhybky ke kamenolomu</t>
  </si>
  <si>
    <t>STA</t>
  </si>
  <si>
    <t>1</t>
  </si>
  <si>
    <t>{21578a77-e096-4f97-aa66-29dae6734ba6}</t>
  </si>
  <si>
    <t>2</t>
  </si>
  <si>
    <t>02</t>
  </si>
  <si>
    <t>Kopidlno_demolice_výhybkářské stanoviště č.2</t>
  </si>
  <si>
    <t>{5d07ac9c-83ad-4c84-ae4d-85d7212d4a50}</t>
  </si>
  <si>
    <t>02_1</t>
  </si>
  <si>
    <t>výhybkářské stanoviště</t>
  </si>
  <si>
    <t>Soupis</t>
  </si>
  <si>
    <t>{47ac2cae-2acc-4075-9c9f-6025ebe74a17}</t>
  </si>
  <si>
    <t>02_2</t>
  </si>
  <si>
    <t>plechová kůlna</t>
  </si>
  <si>
    <t>{1c5dcf04-db1e-4174-aa8b-3ceceb680419}</t>
  </si>
  <si>
    <t>03</t>
  </si>
  <si>
    <t>Meziměstí - vyhýbkářské stanoviště II</t>
  </si>
  <si>
    <t>{e869a08b-13db-484c-92c3-620faa6607b4}</t>
  </si>
  <si>
    <t>04</t>
  </si>
  <si>
    <t>Nová Paka - výhybkářské stanoviště č.1</t>
  </si>
  <si>
    <t>{62a41661-af8c-4135-a883-1a639af8b921}</t>
  </si>
  <si>
    <t>05</t>
  </si>
  <si>
    <t>Rychnovek - hradlo</t>
  </si>
  <si>
    <t>{13671e23-03db-4950-9163-bbfd6545140c}</t>
  </si>
  <si>
    <t>06</t>
  </si>
  <si>
    <t>Královec - stavědlo I</t>
  </si>
  <si>
    <t>{6540fa36-3043-405a-bd27-b49d856d61f6}</t>
  </si>
  <si>
    <t>07</t>
  </si>
  <si>
    <t>Kamensko_demolice_odbočka stavědlo</t>
  </si>
  <si>
    <t>{110ce56c-39f6-4b29-bcd4-70376eadbd5e}</t>
  </si>
  <si>
    <t>08</t>
  </si>
  <si>
    <t>Vamberk_demolice kůly a příprava území</t>
  </si>
  <si>
    <t>{bc6166d6-eda6-432a-b499-dbf7d95f6c60}</t>
  </si>
  <si>
    <t>KRYCÍ LIST SOUPISU PRACÍ</t>
  </si>
  <si>
    <t>Objekt:</t>
  </si>
  <si>
    <t>01 - Zárubka_demolice _bývalé hradlo u výhybky ke kamenolomu</t>
  </si>
  <si>
    <t>Zárubka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</si>
  <si>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</si>
  <si>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</si>
  <si>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</si>
  <si>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</si>
  <si>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</si>
  <si>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</si>
  <si>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</si>
  <si>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</si>
  <si>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</si>
  <si>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</si>
  <si>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</si>
  <si>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</si>
  <si>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</si>
  <si>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>M - Práce a dodávky M</t>
  </si>
  <si>
    <t xml:space="preserve">    21-M - Elektromontáže</t>
  </si>
  <si>
    <t>OST - Ostatní</t>
  </si>
  <si>
    <t>VRN - Vedlejší rozpočtové náklady</t>
  </si>
  <si>
    <t xml:space="preserve">    VRN6 - Územní vlivy</t>
  </si>
  <si>
    <t>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</si>
  <si>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</si>
  <si>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</si>
  <si>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</si>
  <si>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</si>
  <si>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</si>
  <si>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</si>
  <si>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</si>
  <si>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</si>
  <si>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</si>
  <si>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</si>
  <si>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</si>
  <si>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</si>
  <si>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</si>
  <si>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</si>
  <si>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</si>
  <si>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</si>
  <si>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</si>
  <si>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</si>
  <si>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174111101</t>
  </si>
  <si>
    <t>Zásyp jam, šachet rýh nebo kolem objektů sypaninou se zhutněním ručně</t>
  </si>
  <si>
    <t>m3</t>
  </si>
  <si>
    <t>CS ÚRS 2024 01</t>
  </si>
  <si>
    <t>4</t>
  </si>
  <si>
    <t>1127128680</t>
  </si>
  <si>
    <t>PP</t>
  </si>
  <si>
    <t>Zásyp sypaninou z jakékoliv horniny ručně s uložením výkopku ve vrstvách se zhutněním jam, šachet, rýh nebo kolem objektů v těchto vykopávkách</t>
  </si>
  <si>
    <t>Online PSC</t>
  </si>
  <si>
    <t>https://podminky.urs.cz/item/CS_URS_2024_01/174111101</t>
  </si>
  <si>
    <t>VV</t>
  </si>
  <si>
    <t>3,3*3,3*2</t>
  </si>
  <si>
    <t>Součet</t>
  </si>
  <si>
    <t>M</t>
  </si>
  <si>
    <t>58981126</t>
  </si>
  <si>
    <t>recyklát cihelný frakce 0/90</t>
  </si>
  <si>
    <t>t</t>
  </si>
  <si>
    <t>8</t>
  </si>
  <si>
    <t>-185225688</t>
  </si>
  <si>
    <t>21,78*2,4</t>
  </si>
  <si>
    <t>3</t>
  </si>
  <si>
    <t>181006115</t>
  </si>
  <si>
    <t>Rozprostření zemin tl vrstvy do 0,4 m schopných zúrodnění v rovině a sklonu do 1:5</t>
  </si>
  <si>
    <t>m2</t>
  </si>
  <si>
    <t>-597312347</t>
  </si>
  <si>
    <t>Rozprostření zemin schopných zúrodnění v rovině a ve sklonu do 1:5, tloušťka vrstvy přes 0,30 do 0,40 m</t>
  </si>
  <si>
    <t>https://podminky.urs.cz/item/CS_URS_2024_01/181006115</t>
  </si>
  <si>
    <t>30</t>
  </si>
  <si>
    <t>3,3*3,3</t>
  </si>
  <si>
    <t>181111131</t>
  </si>
  <si>
    <t>Plošná úprava terénu do 500 m2 zemina skupiny 1 až 4 nerovnosti přes 150 do 200 mm v rovinně a svahu do 1:5</t>
  </si>
  <si>
    <t>-179747052</t>
  </si>
  <si>
    <t>Plošná úprava terénu v zemině skupiny 1 až 4 s urovnáním povrchu bez doplnění ornice souvislé plochy do 500 m2 při nerovnostech terénu přes 150 do 200 mm v rovině nebo na svahu do 1:5</t>
  </si>
  <si>
    <t>https://podminky.urs.cz/item/CS_URS_2024_01/181111131</t>
  </si>
  <si>
    <t>3,3*3,3+10</t>
  </si>
  <si>
    <t>5</t>
  </si>
  <si>
    <t>10364100</t>
  </si>
  <si>
    <t>zemina pro terénní úpravy - tříděná</t>
  </si>
  <si>
    <t>-1761259908</t>
  </si>
  <si>
    <t>20,89*1,4*0,2</t>
  </si>
  <si>
    <t>6</t>
  </si>
  <si>
    <t>181411121</t>
  </si>
  <si>
    <t>Založení lučního trávníku výsevem pl do 1000 m2 v rovině a ve svahu do 1:5</t>
  </si>
  <si>
    <t>228551760</t>
  </si>
  <si>
    <t>Založení trávníku na půdě předem připravené plochy do 1000 m2 výsevem včetně utažení lučního v rovině nebo na svahu do 1:5</t>
  </si>
  <si>
    <t>https://podminky.urs.cz/item/CS_URS_2024_01/181411121</t>
  </si>
  <si>
    <t>7</t>
  </si>
  <si>
    <t>00572420</t>
  </si>
  <si>
    <t>osivo směs travní parková okrasná</t>
  </si>
  <si>
    <t>kg</t>
  </si>
  <si>
    <t>-1680859120</t>
  </si>
  <si>
    <t>0,02 kg/m2</t>
  </si>
  <si>
    <t>0,02*40,89</t>
  </si>
  <si>
    <t>9</t>
  </si>
  <si>
    <t>Ostatní konstrukce a práce, bourání</t>
  </si>
  <si>
    <t>981011416</t>
  </si>
  <si>
    <t>Demolice budov zděných na MC nebo z betonu podíl konstrukcí přes 30 do 35 % postupným rozebíráním</t>
  </si>
  <si>
    <t>156594960</t>
  </si>
  <si>
    <t>Demolice budov postupným rozebíráním z cihel, kamene, tvárnic na maltu cementovou nebo z betonu prostého s podílem konstrukcí přes 30 do 35 %</t>
  </si>
  <si>
    <t>https://podminky.urs.cz/item/CS_URS_2024_01/981011416</t>
  </si>
  <si>
    <t>objem stavby m3</t>
  </si>
  <si>
    <t>3,3*3,3*3,5</t>
  </si>
  <si>
    <t>961031411</t>
  </si>
  <si>
    <t>Bourání základů cihelných na MC</t>
  </si>
  <si>
    <t>238611635</t>
  </si>
  <si>
    <t>Bourání základů ze zdiva cihelného na maltu cementovou</t>
  </si>
  <si>
    <t>https://podminky.urs.cz/item/CS_URS_2024_01/961031411</t>
  </si>
  <si>
    <t>2,1*3,3*0,45*2</t>
  </si>
  <si>
    <t>10</t>
  </si>
  <si>
    <t>963032819</t>
  </si>
  <si>
    <t>Bourání schodišťových stupňů cihelných</t>
  </si>
  <si>
    <t>m</t>
  </si>
  <si>
    <t>1650714625</t>
  </si>
  <si>
    <t>Bourání schodišťových stupňů cihelných jakýchkoliv</t>
  </si>
  <si>
    <t>https://podminky.urs.cz/item/CS_URS_2024_01/963032819</t>
  </si>
  <si>
    <t>5*1</t>
  </si>
  <si>
    <t>11</t>
  </si>
  <si>
    <t>968062375</t>
  </si>
  <si>
    <t>Vybourání dřevěných rámů oken zdvojených včetně křídel pl do 2 m2</t>
  </si>
  <si>
    <t>-1042488378</t>
  </si>
  <si>
    <t>Vybourání dřevěných rámů oken s křídly, dveřních zárubní, vrat, stěn, ostění nebo obkladů rámů oken s křídly zdvojených, plochy do 2 m2</t>
  </si>
  <si>
    <t>https://podminky.urs.cz/item/CS_URS_2024_01/968062375</t>
  </si>
  <si>
    <t>1,3*0,7</t>
  </si>
  <si>
    <t>1,3*1,3</t>
  </si>
  <si>
    <t>968062455</t>
  </si>
  <si>
    <t>Vybourání dřevěných dveřních zárubní pl do 2 m2</t>
  </si>
  <si>
    <t>-1504732586</t>
  </si>
  <si>
    <t>Vybourání dřevěných rámů oken s křídly, dveřních zárubní, vrat, stěn, ostění nebo obkladů dveřních zárubní, plochy do 2 m2</t>
  </si>
  <si>
    <t>https://podminky.urs.cz/item/CS_URS_2024_01/968062455</t>
  </si>
  <si>
    <t>1,97*0,9*2</t>
  </si>
  <si>
    <t>13</t>
  </si>
  <si>
    <t>964073211</t>
  </si>
  <si>
    <t>Vybourání válcovaných nosníků ze zdiva cihelného dl do 4 m hmotnosti 10 kg/m</t>
  </si>
  <si>
    <t>-849812953</t>
  </si>
  <si>
    <t>Vybourání válcovaných nosníků uložených ve zdivu cihelném délky do 4 m, hmotnosti do 10 kg/m</t>
  </si>
  <si>
    <t>https://podminky.urs.cz/item/CS_URS_2024_01/964073211</t>
  </si>
  <si>
    <t>(3,3*2*10)/1000</t>
  </si>
  <si>
    <t>997</t>
  </si>
  <si>
    <t>Přesun sutě</t>
  </si>
  <si>
    <t>14</t>
  </si>
  <si>
    <t>997006002</t>
  </si>
  <si>
    <t>Strojové třídění stavebního odpadu</t>
  </si>
  <si>
    <t>499284877</t>
  </si>
  <si>
    <t>Úprava stavebního odpadu třídění strojové</t>
  </si>
  <si>
    <t>https://podminky.urs.cz/item/CS_URS_2024_01/997006002</t>
  </si>
  <si>
    <t>15</t>
  </si>
  <si>
    <t>997006511</t>
  </si>
  <si>
    <t>Vodorovná doprava suti s naložením a složením na skládku do 100 m</t>
  </si>
  <si>
    <t>-2104405523</t>
  </si>
  <si>
    <t>Vodorovná doprava suti na skládku s naložením na dopravní prostředek a složením do 100 m</t>
  </si>
  <si>
    <t>https://podminky.urs.cz/item/CS_URS_2024_01/997006511</t>
  </si>
  <si>
    <t>16</t>
  </si>
  <si>
    <t>997006512</t>
  </si>
  <si>
    <t>Vodorovné doprava suti s naložením a složením na skládku přes 100 m do 1 km</t>
  </si>
  <si>
    <t>1506875098</t>
  </si>
  <si>
    <t>Vodorovná doprava suti na skládku s naložením na dopravní prostředek a složením přes 100 m do 1 km</t>
  </si>
  <si>
    <t>https://podminky.urs.cz/item/CS_URS_2024_01/997006512</t>
  </si>
  <si>
    <t>P</t>
  </si>
  <si>
    <t>Poznámka k položce:_x000d_
- manipulace a doprava přes vlečkové koleje a provozovanou dopravní cestu</t>
  </si>
  <si>
    <t>17</t>
  </si>
  <si>
    <t>997006519</t>
  </si>
  <si>
    <t>Příplatek k vodorovnému přemístění suti na skládku ZKD 1 km přes 1 km</t>
  </si>
  <si>
    <t>809694323</t>
  </si>
  <si>
    <t>Vodorovná doprava suti na skládku Příplatek k ceně -6512 za každý další i započatý 1 km</t>
  </si>
  <si>
    <t>https://podminky.urs.cz/item/CS_URS_2024_01/997006519</t>
  </si>
  <si>
    <t>předpoklad skládky 29km</t>
  </si>
  <si>
    <t>39,445*29</t>
  </si>
  <si>
    <t>18</t>
  </si>
  <si>
    <t>997013811</t>
  </si>
  <si>
    <t>Poplatek za uložení na skládce (skládkovné) stavebního odpadu dřevěného kód odpadu 17 02 01</t>
  </si>
  <si>
    <t>CS ÚRS 2023 02</t>
  </si>
  <si>
    <t>-1537482014</t>
  </si>
  <si>
    <t>Poplatek za uložení stavebního odpadu na skládce (skládkovné) dřevěného zatříděného do Katalogu odpadů pod kódem 17 02 01</t>
  </si>
  <si>
    <t>https://podminky.urs.cz/item/CS_URS_2023_02/997013811</t>
  </si>
  <si>
    <t>0,099+0,312+1,209</t>
  </si>
  <si>
    <t>19</t>
  </si>
  <si>
    <t>997013871</t>
  </si>
  <si>
    <t>Poplatek za uložení stavebního odpadu na recyklační skládce (skládkovné) směsného stavebního a demoličního kód odpadu 17 09 04</t>
  </si>
  <si>
    <t>1636346630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</si>
  <si>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</si>
  <si>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</si>
  <si>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25,918+11,227+0,38+0,124</t>
  </si>
  <si>
    <t>20</t>
  </si>
  <si>
    <t>997013875</t>
  </si>
  <si>
    <t>Poplatek za uložení stavebního odpadu na recyklační skládce (skládkovné) asfaltového bez obsahu dehtu zatříděného do Katalogu odpadů pod kódem 17 03 02</t>
  </si>
  <si>
    <t>1470515094</t>
  </si>
  <si>
    <t>https://podminky.urs.cz/item/CS_URS_2024_01/997013875</t>
  </si>
  <si>
    <t>997013635</t>
  </si>
  <si>
    <t>Poplatek za uložení na skládce (skládkovné) komunálního odpadu kód odpadu 20 03 01</t>
  </si>
  <si>
    <t>-930467538</t>
  </si>
  <si>
    <t>Poplatek za uložení stavebního odpadu na skládce (skládkovné) komunálního zatříděného do Katalogu odpadů pod kódem 20 03 01</t>
  </si>
  <si>
    <t>https://podminky.urs.cz/item/CS_URS_2024_01/997013635</t>
  </si>
  <si>
    <t>komunální odpad odhad 1 kontajnery /3m3</t>
  </si>
  <si>
    <t>PSV</t>
  </si>
  <si>
    <t>Práce a dodávky PSV</t>
  </si>
  <si>
    <t>712</t>
  </si>
  <si>
    <t>Povlakové krytiny</t>
  </si>
  <si>
    <t>22</t>
  </si>
  <si>
    <t>712340832</t>
  </si>
  <si>
    <t>Odstranění povlakové krytiny střech do 10° z pásů NAIP přitavených v plné ploše dvouvrstvé</t>
  </si>
  <si>
    <t>1809137069</t>
  </si>
  <si>
    <t>Odstranění povlakové krytiny střech plochých do 10° z přitavených pásů NAIP v plné ploše dvouvrstvé</t>
  </si>
  <si>
    <t>https://podminky.urs.cz/item/CS_URS_2024_01/712340832</t>
  </si>
  <si>
    <t>4,1*3,9</t>
  </si>
  <si>
    <t>741</t>
  </si>
  <si>
    <t>Elektroinstalace - silnoproud</t>
  </si>
  <si>
    <t>23</t>
  </si>
  <si>
    <t>741211827</t>
  </si>
  <si>
    <t>Demontáž rozvodnic kovových pod omítkou s krytím přes IPx4 plochou přes 0,8 m2</t>
  </si>
  <si>
    <t>kus</t>
  </si>
  <si>
    <t>440750030</t>
  </si>
  <si>
    <t>Demontáž rozvodnic kovových, uložených pod omítkou, krytí přes IPx 4, plochy přes 0,8 m2</t>
  </si>
  <si>
    <t>https://podminky.urs.cz/item/CS_URS_2024_01/741211827</t>
  </si>
  <si>
    <t>24</t>
  </si>
  <si>
    <t>741213813</t>
  </si>
  <si>
    <t>Demontáž kabelu silového z rozvodnice průřezu žil přes 4 do 10 mm2 bez zachování funkčnosti</t>
  </si>
  <si>
    <t>1659445659</t>
  </si>
  <si>
    <t>Demontáž kabelu z rozvodnice bez zachování funkčnosti (do suti) silových, průřezu přes 4 do 10 mm2</t>
  </si>
  <si>
    <t>https://podminky.urs.cz/item/CS_URS_2024_01/741213813</t>
  </si>
  <si>
    <t>25</t>
  </si>
  <si>
    <t>741371841</t>
  </si>
  <si>
    <t>Demontáž svítidla interiérového se standardní paticí nebo int. zdrojem LED přisazeného stropního do 0,09 m2 bez zachování funkčnosti</t>
  </si>
  <si>
    <t>115512948</t>
  </si>
  <si>
    <t>Demontáž svítidel bez zachování funkčnosti (do suti) interiérových se standardní paticí (E27, T5, GU10) nebo integrovaným zdrojem LED přisazených, ploše stropních do 0,09 m2</t>
  </si>
  <si>
    <t>https://podminky.urs.cz/item/CS_URS_2024_01/741371841</t>
  </si>
  <si>
    <t>762</t>
  </si>
  <si>
    <t>Konstrukce tesařské</t>
  </si>
  <si>
    <t>26</t>
  </si>
  <si>
    <t>762331812</t>
  </si>
  <si>
    <t>Demontáž vázaných kcí krovů z hranolů průřezové pl přes 120 do 224 cm2</t>
  </si>
  <si>
    <t>1753192706</t>
  </si>
  <si>
    <t>Demontáž vázaných konstrukcí krovů sklonu do 60° z hranolů, hranolků, fošen, průřezové plochy přes 120 do 224 cm2</t>
  </si>
  <si>
    <t>https://podminky.urs.cz/item/CS_URS_2024_01/762331812</t>
  </si>
  <si>
    <t>5*4,1</t>
  </si>
  <si>
    <t>27</t>
  </si>
  <si>
    <t>762341811</t>
  </si>
  <si>
    <t>Demontáž bednění střech z prken</t>
  </si>
  <si>
    <t>718959179</t>
  </si>
  <si>
    <t>Demontáž bednění a laťování bednění střech rovných, obloukových, sklonu do 60° se všemi nadstřešními konstrukcemi z prken hrubých, hoblovaných tl. do 32 mm</t>
  </si>
  <si>
    <t>https://podminky.urs.cz/item/CS_URS_2024_01/762341811</t>
  </si>
  <si>
    <t>plocha střechy</t>
  </si>
  <si>
    <t>28</t>
  </si>
  <si>
    <t>762841811</t>
  </si>
  <si>
    <t>Demontáž podbíjení obkladů stropů a střech sklonu do 60° z hrubých prken tl do 35 mm</t>
  </si>
  <si>
    <t>-586947112</t>
  </si>
  <si>
    <t>Demontáž podbíjení obkladů stropů a střech sklonu do 60° z hrubých prken tl. do 35 mm bez omítky</t>
  </si>
  <si>
    <t>https://podminky.urs.cz/item/CS_URS_2024_01/762841811</t>
  </si>
  <si>
    <t>29</t>
  </si>
  <si>
    <t>762521811</t>
  </si>
  <si>
    <t>Demontáž podlah bez polštářů z prken tloušťky do 32 mm</t>
  </si>
  <si>
    <t>-1438391903</t>
  </si>
  <si>
    <t>Demontáž podlah bez polštářů z prken tl. do 32 mm</t>
  </si>
  <si>
    <t>https://podminky.urs.cz/item/CS_URS_2024_01/762521811</t>
  </si>
  <si>
    <t>762711820</t>
  </si>
  <si>
    <t>Demontáž prostorových vázaných kcí z hraněného řeziva průřezové pl přes 120 do 224 cm2</t>
  </si>
  <si>
    <t>1087017187</t>
  </si>
  <si>
    <t>Demontáž prostorových vázaných konstrukcí z řeziva hraněného nebo polohraněného průřezové plochy přes 120 do 224 cm2</t>
  </si>
  <si>
    <t>https://podminky.urs.cz/item/CS_URS_2024_01/762711820</t>
  </si>
  <si>
    <t>4*3,3</t>
  </si>
  <si>
    <t>Práce a dodávky M</t>
  </si>
  <si>
    <t>21-M</t>
  </si>
  <si>
    <t>Elektromontáže</t>
  </si>
  <si>
    <t>31</t>
  </si>
  <si>
    <t>218020552</t>
  </si>
  <si>
    <t>Demontáž konzoly se dvěma napínači</t>
  </si>
  <si>
    <t>64</t>
  </si>
  <si>
    <t>-912137839</t>
  </si>
  <si>
    <t>Demontáž nosných drátů a lan na konzolách s napínači demontáž konzol se dvěma napínači</t>
  </si>
  <si>
    <t>https://podminky.urs.cz/item/CS_URS_2024_01/218020552</t>
  </si>
  <si>
    <t>OST</t>
  </si>
  <si>
    <t>Ostatní</t>
  </si>
  <si>
    <t>32</t>
  </si>
  <si>
    <t>R.2</t>
  </si>
  <si>
    <t>Vytýčení kabelů správců</t>
  </si>
  <si>
    <t>kpl</t>
  </si>
  <si>
    <t>1896655970</t>
  </si>
  <si>
    <t>33</t>
  </si>
  <si>
    <t>013264000</t>
  </si>
  <si>
    <t>Dokumentace bouracích prací</t>
  </si>
  <si>
    <t>Kpl</t>
  </si>
  <si>
    <t>-253100685</t>
  </si>
  <si>
    <t>Poznámka k položce:_x000d_
vypracování technologického postupu bouracích a demoličních prací a zajištění bezpečnosti práce</t>
  </si>
  <si>
    <t>VRN</t>
  </si>
  <si>
    <t>Vedlejší rozpočtové náklady</t>
  </si>
  <si>
    <t>VRN6</t>
  </si>
  <si>
    <t>Územní vlivy</t>
  </si>
  <si>
    <t>34</t>
  </si>
  <si>
    <t>062002000</t>
  </si>
  <si>
    <t>Ztížené dopravní podmínky</t>
  </si>
  <si>
    <t>1024</t>
  </si>
  <si>
    <t>2068465040</t>
  </si>
  <si>
    <t>https://podminky.urs.cz/item/CS_URS_2024_01/062002000</t>
  </si>
  <si>
    <t>Poznámka k položce:_x000d_
- ochrana pozemních kabelů v trase_x000d_
- demoliční práce, doprava a manipulace se stavebním materiálem, odpady a sutí v bezprostřední blízkosti a ve střetu s provozovanou dopravní cestou</t>
  </si>
  <si>
    <t>VRN3</t>
  </si>
  <si>
    <t>Zařízení staveniště</t>
  </si>
  <si>
    <t>35</t>
  </si>
  <si>
    <t>030001000</t>
  </si>
  <si>
    <t>-598460853</t>
  </si>
  <si>
    <t>https://podminky.urs.cz/item/CS_URS_2023_02/030001000</t>
  </si>
  <si>
    <t>36</t>
  </si>
  <si>
    <t>035103001</t>
  </si>
  <si>
    <t>Pronájem ploch</t>
  </si>
  <si>
    <t>12594283</t>
  </si>
  <si>
    <t>https://podminky.urs.cz/item/CS_URS_2023_02/035103001</t>
  </si>
  <si>
    <t>Poznámka k položce:_x000d_
projednání a uzavření dohod o přístupu a příjezdu k demolovanému objektu s vlastníky a uživateli dotčených pozemků - SKANSKA a.s.</t>
  </si>
  <si>
    <t>02 - Kopidlno_demolice_výhybkářské stanoviště č.2</t>
  </si>
  <si>
    <t>Soupis:</t>
  </si>
  <si>
    <t>02_1 - výhybkářské stanoviště</t>
  </si>
  <si>
    <t>Kopidlno</t>
  </si>
  <si>
    <t xml:space="preserve">    764 - Konstrukce klempířské</t>
  </si>
  <si>
    <t xml:space="preserve">    787 - Dokončovací práce - zasklívání</t>
  </si>
  <si>
    <t xml:space="preserve">    46-M - Zemní práce při extr.mont.pracích</t>
  </si>
  <si>
    <t xml:space="preserve">    VRN4 - Inženýrská činnost</t>
  </si>
  <si>
    <t>-160267024</t>
  </si>
  <si>
    <t>3,8*3,1+10</t>
  </si>
  <si>
    <t>-1342480339</t>
  </si>
  <si>
    <t>21,78*1,4*0,2</t>
  </si>
  <si>
    <t>-294216732</t>
  </si>
  <si>
    <t>00572470</t>
  </si>
  <si>
    <t>osivo směs travní univerzál</t>
  </si>
  <si>
    <t>-456070604</t>
  </si>
  <si>
    <t>0,02*21,78</t>
  </si>
  <si>
    <t>961044111</t>
  </si>
  <si>
    <t>Bourání základů z betonu prostého</t>
  </si>
  <si>
    <t>-651592563</t>
  </si>
  <si>
    <t>https://podminky.urs.cz/item/CS_URS_2024_01/961044111</t>
  </si>
  <si>
    <t>3,8*0,5*0,8*2</t>
  </si>
  <si>
    <t>3,1*0,5*0,8*2</t>
  </si>
  <si>
    <t>962032631</t>
  </si>
  <si>
    <t>Bourání zdiva komínového z cihel pálených, šamotových nebo vápenopískových na MV nebo MVC</t>
  </si>
  <si>
    <t>1718233062</t>
  </si>
  <si>
    <t>Bourání zdiva nadzákladového komínového z cihel pálených, šamotových nebo vápenopískových, na maltu vápennou nebo vápenocementovou</t>
  </si>
  <si>
    <t>https://podminky.urs.cz/item/CS_URS_2024_01/962032631</t>
  </si>
  <si>
    <t>0,6*0,6*0,7</t>
  </si>
  <si>
    <t>965043441</t>
  </si>
  <si>
    <t>Bourání podkladů pod dlažby betonových s potěrem nebo teracem tl do 150 mm pl přes 4 m2</t>
  </si>
  <si>
    <t>-1650296333</t>
  </si>
  <si>
    <t>Bourání mazanin betonových s potěrem nebo teracem tl. do 150 mm, plochy přes 4 m2</t>
  </si>
  <si>
    <t>https://podminky.urs.cz/item/CS_URS_2024_01/965043441</t>
  </si>
  <si>
    <t>3,8*3,1*0,15</t>
  </si>
  <si>
    <t>745022888</t>
  </si>
  <si>
    <t>0,85*0,85</t>
  </si>
  <si>
    <t>-21493530</t>
  </si>
  <si>
    <t>1,97*0,9</t>
  </si>
  <si>
    <t>968082015</t>
  </si>
  <si>
    <t>Vybourání plastových rámů oken včetně křídel plochy do 1 m2</t>
  </si>
  <si>
    <t>-17541636</t>
  </si>
  <si>
    <t>Vybourání plastových rámů oken s křídly, dveřních zárubní, vrat rámu oken s křídly, plochy do 1 m2</t>
  </si>
  <si>
    <t>https://podminky.urs.cz/item/CS_URS_2024_01/968082015</t>
  </si>
  <si>
    <t>968082021</t>
  </si>
  <si>
    <t>Vybourání plastových zárubní dveří plochy do 2 m2</t>
  </si>
  <si>
    <t>974710452</t>
  </si>
  <si>
    <t>Vybourání plastových rámů oken s křídly, dveřních zárubní, vrat dveřních zárubní, plochy do 2 m2</t>
  </si>
  <si>
    <t>https://podminky.urs.cz/item/CS_URS_2024_01/968082021</t>
  </si>
  <si>
    <t>0,9*1,97</t>
  </si>
  <si>
    <t>1315718273</t>
  </si>
  <si>
    <t>Poznámka k položce:_x000d_
nepoškodit a zachovat zděný sloupek pro el. vedení</t>
  </si>
  <si>
    <t>3,8*3,1*3,1</t>
  </si>
  <si>
    <t>997006012</t>
  </si>
  <si>
    <t>Ruční třídění stavebního odpadu</t>
  </si>
  <si>
    <t>1112981368</t>
  </si>
  <si>
    <t>Úprava stavebního odpadu třídění ruční</t>
  </si>
  <si>
    <t>https://podminky.urs.cz/item/CS_URS_2024_01/997006012</t>
  </si>
  <si>
    <t>-714866591</t>
  </si>
  <si>
    <t>-1200042028</t>
  </si>
  <si>
    <t>Poznámka k položce:_x000d_
- manipulace a doprava přes vlečkové koleje a provozovanou dopravní cestu_x000d_
- doprava suti v prostoru mezi kolejemi za pomoci ruční, malotonážní mechanizace</t>
  </si>
  <si>
    <t>-380303211</t>
  </si>
  <si>
    <t>Předpoklad skládky 20km</t>
  </si>
  <si>
    <t>42,017*20</t>
  </si>
  <si>
    <t>997013804</t>
  </si>
  <si>
    <t>Poplatek za uložení na skládce (skládkovné) stavebního odpadu ze skla kód odpadu 17 02 02</t>
  </si>
  <si>
    <t>615741984</t>
  </si>
  <si>
    <t>Poplatek za uložení stavebního odpadu na skládce (skládkovné) ze skla zatříděného do Katalogu odpadů pod kódem 17 02 02</t>
  </si>
  <si>
    <t>https://podminky.urs.cz/item/CS_URS_2024_01/997013804</t>
  </si>
  <si>
    <t>-2059125935</t>
  </si>
  <si>
    <t>https://podminky.urs.cz/item/CS_URS_2024_01/997013811</t>
  </si>
  <si>
    <t>0,993+0,156+0,027</t>
  </si>
  <si>
    <t>997013813</t>
  </si>
  <si>
    <t>Poplatek za uložení na skládce (skládkovné) stavebního odpadu z plastických hmot kód odpadu 17 02 03</t>
  </si>
  <si>
    <t>766238760</t>
  </si>
  <si>
    <t>Poplatek za uložení stavebního odpadu na skládce (skládkovné) z plastických hmot zatříděného do Katalogu odpadů pod kódem 17 02 03</t>
  </si>
  <si>
    <t>https://podminky.urs.cz/item/CS_URS_2024_01/997013813</t>
  </si>
  <si>
    <t>0,053+0,147</t>
  </si>
  <si>
    <t>482925909</t>
  </si>
  <si>
    <t>1702756442</t>
  </si>
  <si>
    <t>3,887+11,04+24,832+0,402</t>
  </si>
  <si>
    <t>0,229+0,043</t>
  </si>
  <si>
    <t>2131423762</t>
  </si>
  <si>
    <t>4,4*3,7</t>
  </si>
  <si>
    <t>-198542829</t>
  </si>
  <si>
    <t>-2083190996</t>
  </si>
  <si>
    <t>-1584382484</t>
  </si>
  <si>
    <t>-419343140</t>
  </si>
  <si>
    <t>7*3,7</t>
  </si>
  <si>
    <t>762331814</t>
  </si>
  <si>
    <t>Demontáž vázaných kcí krovů z hranolů průřezové pl přes 288 do 450 cm2</t>
  </si>
  <si>
    <t>-550382514</t>
  </si>
  <si>
    <t>Demontáž vázaných konstrukcí krovů sklonu do 60° z hranolů, hranolků, fošen, průřezové plochy přes 288 do 450 cm2</t>
  </si>
  <si>
    <t>https://podminky.urs.cz/item/CS_URS_2024_01/762331814</t>
  </si>
  <si>
    <t>2*4,4</t>
  </si>
  <si>
    <t>-549053052</t>
  </si>
  <si>
    <t>762811811</t>
  </si>
  <si>
    <t>Demontáž záklopů stropů z hrubých prken tl do 32 mm</t>
  </si>
  <si>
    <t>-299000716</t>
  </si>
  <si>
    <t>Demontáž záklopů stropů vrchních a zapuštěných z hrubých prken, tl. do 32 mm</t>
  </si>
  <si>
    <t>https://podminky.urs.cz/item/CS_URS_2024_01/762811811</t>
  </si>
  <si>
    <t>3,1*2,4</t>
  </si>
  <si>
    <t>764</t>
  </si>
  <si>
    <t>Konstrukce klempířské</t>
  </si>
  <si>
    <t>764002801</t>
  </si>
  <si>
    <t>Demontáž závětrné lišty do suti</t>
  </si>
  <si>
    <t>768415987</t>
  </si>
  <si>
    <t>Demontáž klempířských konstrukcí závětrné lišty do suti</t>
  </si>
  <si>
    <t>https://podminky.urs.cz/item/CS_URS_2024_01/764002801</t>
  </si>
  <si>
    <t>2*3,7</t>
  </si>
  <si>
    <t>764002811</t>
  </si>
  <si>
    <t>Demontáž okapového plechu do suti v krytině povlakové</t>
  </si>
  <si>
    <t>-171142045</t>
  </si>
  <si>
    <t>Demontáž klempířských konstrukcí okapového plechu do suti, v krytině povlakové</t>
  </si>
  <si>
    <t>https://podminky.urs.cz/item/CS_URS_2024_01/764002811</t>
  </si>
  <si>
    <t>764002851</t>
  </si>
  <si>
    <t>Demontáž oplechování parapetů do suti</t>
  </si>
  <si>
    <t>90276528</t>
  </si>
  <si>
    <t>Demontáž klempířských konstrukcí oplechování parapetů do suti</t>
  </si>
  <si>
    <t>https://podminky.urs.cz/item/CS_URS_2024_01/764002851</t>
  </si>
  <si>
    <t>0,85*2</t>
  </si>
  <si>
    <t>764004801</t>
  </si>
  <si>
    <t>Demontáž podokapního žlabu do suti</t>
  </si>
  <si>
    <t>5638566</t>
  </si>
  <si>
    <t>Demontáž klempířských konstrukcí žlabu podokapního do suti</t>
  </si>
  <si>
    <t>https://podminky.urs.cz/item/CS_URS_2024_01/764004801</t>
  </si>
  <si>
    <t>4,4*2</t>
  </si>
  <si>
    <t>764004841</t>
  </si>
  <si>
    <t>Demontáž háku do suti</t>
  </si>
  <si>
    <t>1413578117</t>
  </si>
  <si>
    <t>Demontáž klempířských konstrukcí háku do suti</t>
  </si>
  <si>
    <t>https://podminky.urs.cz/item/CS_URS_2024_01/764004841</t>
  </si>
  <si>
    <t>764004861</t>
  </si>
  <si>
    <t>Demontáž svodu do suti</t>
  </si>
  <si>
    <t>-683373790</t>
  </si>
  <si>
    <t>Demontáž klempířských konstrukcí svodu do suti</t>
  </si>
  <si>
    <t>https://podminky.urs.cz/item/CS_URS_2024_01/764004861</t>
  </si>
  <si>
    <t>3,1*2</t>
  </si>
  <si>
    <t>787</t>
  </si>
  <si>
    <t>Dokončovací práce - zasklívání</t>
  </si>
  <si>
    <t>787600831</t>
  </si>
  <si>
    <t>Vysklívání oken a dveří izolačního dvojskla</t>
  </si>
  <si>
    <t>-408342570</t>
  </si>
  <si>
    <t>https://podminky.urs.cz/item/CS_URS_2024_01/787600831</t>
  </si>
  <si>
    <t>0,85*0,85*2</t>
  </si>
  <si>
    <t>46-M</t>
  </si>
  <si>
    <t>Zemní práce při extr.mont.pracích</t>
  </si>
  <si>
    <t>37</t>
  </si>
  <si>
    <t>460131112</t>
  </si>
  <si>
    <t>Hloubení nezapažených jam ručně včetně urovnání dna s přemístěním výkopku do vzdálenosti 3 m od okraje jámy nebo s naložením na dopravní prostředek v hornině třídy těžitelnosti I skupiny 2</t>
  </si>
  <si>
    <t>-1119275065</t>
  </si>
  <si>
    <t>základ pro přípojkovou skříň</t>
  </si>
  <si>
    <t>1,5*0,5*0,8</t>
  </si>
  <si>
    <t>38</t>
  </si>
  <si>
    <t>460641113</t>
  </si>
  <si>
    <t>Základové konstrukce základ bez bednění do rostlé zeminy z monolitického betonu tř. C 16/20</t>
  </si>
  <si>
    <t>53773231</t>
  </si>
  <si>
    <t>39</t>
  </si>
  <si>
    <t>999000002</t>
  </si>
  <si>
    <t>512</t>
  </si>
  <si>
    <t>948528993</t>
  </si>
  <si>
    <t>40</t>
  </si>
  <si>
    <t>999000009</t>
  </si>
  <si>
    <t>Ochrana funkčních objektů objednatele</t>
  </si>
  <si>
    <t>-2114506459</t>
  </si>
  <si>
    <t xml:space="preserve">Poznámka k položce:_x000d_
- ochrana elekrického pilíře_x000d_
</t>
  </si>
  <si>
    <t>41</t>
  </si>
  <si>
    <t>796689094</t>
  </si>
  <si>
    <t>42</t>
  </si>
  <si>
    <t>1956312269</t>
  </si>
  <si>
    <t>43</t>
  </si>
  <si>
    <t>-1344251209</t>
  </si>
  <si>
    <t>Poznámka k položce:_x000d_
projednání a uzavření dohod o přístupu a příjezdu k demolovanému objektu s vlastníky a uživateli dotčených pozemků - ČD a.s.</t>
  </si>
  <si>
    <t>44</t>
  </si>
  <si>
    <t>-1610660033</t>
  </si>
  <si>
    <t>Poznámka k položce:_x000d_
- zřízení provizorního přejezdu přes 2 vlečkové koleje_x000d_
- ochrana podzemních kabelů v trase cca 110m_x000d_
- demoliční práce, doprava a manipulace se stavebním materiálem, odpady a sutí v bezprostřední blízkosti a ve střetu s provozovanou dopravní cestou</t>
  </si>
  <si>
    <t>VRN4</t>
  </si>
  <si>
    <t>Inženýrská činnost</t>
  </si>
  <si>
    <t>45</t>
  </si>
  <si>
    <t>043002000</t>
  </si>
  <si>
    <t>Zkoušky a ostatní měření</t>
  </si>
  <si>
    <t>-573209461</t>
  </si>
  <si>
    <t>https://podminky.urs.cz/item/CS_URS_2024_01/043002000</t>
  </si>
  <si>
    <t>Poznámka k položce:_x000d_
- kontrola, zevize a uvedení do provozu - provizorní přejezd přes vlečkové koleje spol. STENO v.o.s. - jednotná cena 5.000,- Kč</t>
  </si>
  <si>
    <t>02_2 - plechová kůlna</t>
  </si>
  <si>
    <t>111211101</t>
  </si>
  <si>
    <t>Odstranění křovin a stromů průměru kmene do 100 mm i s kořeny sklonu terénu do 1:5 ručně</t>
  </si>
  <si>
    <t>820998841</t>
  </si>
  <si>
    <t>Odstranění křovin a stromů s odstraněním kořenů ručně průměru kmene do 100 mm jakékoliv plochy v rovině nebo ve svahu o sklonu do 1:5</t>
  </si>
  <si>
    <t>https://podminky.urs.cz/item/CS_URS_2024_01/111211101</t>
  </si>
  <si>
    <t>3*1</t>
  </si>
  <si>
    <t>1121172479</t>
  </si>
  <si>
    <t>3*3+10</t>
  </si>
  <si>
    <t>-2140201737</t>
  </si>
  <si>
    <t>719922330</t>
  </si>
  <si>
    <t>19*1,4*0,2</t>
  </si>
  <si>
    <t>-486803956</t>
  </si>
  <si>
    <t>913861394</t>
  </si>
  <si>
    <t>19*0,02</t>
  </si>
  <si>
    <t>0,38*0,02 'Přepočtené koeficientem množství</t>
  </si>
  <si>
    <t>1439583941</t>
  </si>
  <si>
    <t>3*3*0,2</t>
  </si>
  <si>
    <t>968072455</t>
  </si>
  <si>
    <t>Vybourání kovových dveřních zárubní pl do 2 m2</t>
  </si>
  <si>
    <t>1891593066</t>
  </si>
  <si>
    <t>Vybourání kovových rámů oken s křídly, dveřních zárubní, vrat, stěn, ostění nebo obkladů dveřních zárubní, plochy do 2 m2</t>
  </si>
  <si>
    <t>https://podminky.urs.cz/item/CS_URS_2024_01/968072455</t>
  </si>
  <si>
    <t>2*1</t>
  </si>
  <si>
    <t>981332111</t>
  </si>
  <si>
    <t>Demolice ocelových konstrukcí hal, technologických zařízení apod.</t>
  </si>
  <si>
    <t>1901892778</t>
  </si>
  <si>
    <t>Demolice ocelových konstrukcí hal, sil, technologických zařízení apod. jakýmkoliv způsobem</t>
  </si>
  <si>
    <t>https://podminky.urs.cz/item/CS_URS_2024_01/981332111</t>
  </si>
  <si>
    <t>3*2,35*0,002*4*7,85</t>
  </si>
  <si>
    <t>657922438</t>
  </si>
  <si>
    <t>564256140</t>
  </si>
  <si>
    <t>674993179</t>
  </si>
  <si>
    <t>-772306973</t>
  </si>
  <si>
    <t>4,883*20</t>
  </si>
  <si>
    <t>997013631</t>
  </si>
  <si>
    <t>Poplatek za uložení na skládce (skládkovné) stavebního odpadu směsného kód odpadu 17 09 04</t>
  </si>
  <si>
    <t>-1265038976</t>
  </si>
  <si>
    <t>Poplatek za uložení stavebního odpadu na skládce (skládkovné) směsného stavebního a demoličního zatříděného do Katalogu odpadů pod kódem 17 09 04</t>
  </si>
  <si>
    <t>https://podminky.urs.cz/item/CS_URS_2024_01/997013631</t>
  </si>
  <si>
    <t>-715967703</t>
  </si>
  <si>
    <t>734540913</t>
  </si>
  <si>
    <t>-936957325</t>
  </si>
  <si>
    <t>kontajner (3m3)</t>
  </si>
  <si>
    <t>3*1*0,7</t>
  </si>
  <si>
    <t>622483763</t>
  </si>
  <si>
    <t>4,6*3,6</t>
  </si>
  <si>
    <t>-418269006</t>
  </si>
  <si>
    <t>4*4,6</t>
  </si>
  <si>
    <t>-366440467</t>
  </si>
  <si>
    <t>03 - Meziměstí - vyhýbkářské stanoviště II</t>
  </si>
  <si>
    <t>Meziměstí</t>
  </si>
  <si>
    <t>SŽ s.o. OŘ. Hradec Králové</t>
  </si>
  <si>
    <t>FRAM Consult a.s.</t>
  </si>
  <si>
    <t xml:space="preserve">    96 - Bourání konstrukcí</t>
  </si>
  <si>
    <t xml:space="preserve">    98 - Demolice a sanace</t>
  </si>
  <si>
    <t xml:space="preserve">    767 - Konstrukce zámečnické</t>
  </si>
  <si>
    <t>-793725395</t>
  </si>
  <si>
    <t>5,5*7</t>
  </si>
  <si>
    <t>-1012642844</t>
  </si>
  <si>
    <t>-2016200228</t>
  </si>
  <si>
    <t>38,5*1,4*0,2</t>
  </si>
  <si>
    <t>1605060565</t>
  </si>
  <si>
    <t>-1496860738</t>
  </si>
  <si>
    <t>38,5*0,02 'Přepočtené koeficientem množství</t>
  </si>
  <si>
    <t>276204695</t>
  </si>
  <si>
    <t>3,45*0,5*0,8*2</t>
  </si>
  <si>
    <t>4,9*0,5*0,8*2</t>
  </si>
  <si>
    <t>724871667</t>
  </si>
  <si>
    <t>965082941</t>
  </si>
  <si>
    <t>Odstranění násypů pod podlahami tl přes 200 mm</t>
  </si>
  <si>
    <t>-1584899196</t>
  </si>
  <si>
    <t>Odstranění násypu pod podlahami nebo ochranného násypu na střechách tl. přes 200 mm jakékoliv plochy</t>
  </si>
  <si>
    <t>https://podminky.urs.cz/item/CS_URS_2024_01/965082941</t>
  </si>
  <si>
    <t>4,9*3,45*0,5</t>
  </si>
  <si>
    <t>96</t>
  </si>
  <si>
    <t>Bourání konstrukcí</t>
  </si>
  <si>
    <t>101801712</t>
  </si>
  <si>
    <t>okna</t>
  </si>
  <si>
    <t>3*1*1,2+0,6*1,3</t>
  </si>
  <si>
    <t>dveře</t>
  </si>
  <si>
    <t>1*0,9*2</t>
  </si>
  <si>
    <t>98</t>
  </si>
  <si>
    <t>Demolice a sanace</t>
  </si>
  <si>
    <t>981011313</t>
  </si>
  <si>
    <t>Demolice budov zděných na MVC podíl konstrukcí přes 15 do 20 % postupným rozebíráním</t>
  </si>
  <si>
    <t>-670750128</t>
  </si>
  <si>
    <t>Demolice budov postupným rozebíráním z cihel, kamene, smíšeného nebo hrázděného zdiva, tvárnic na maltu vápennou nebo vápenocementovou s podílem konstrukcí přes 15 do 20 %</t>
  </si>
  <si>
    <t>https://podminky.urs.cz/item/CS_URS_2024_01/981011313</t>
  </si>
  <si>
    <t>Poznámka k položce:_x000d_
nepoškodit a zachovat ocelové sloupeky pro el. vedení - KS29</t>
  </si>
  <si>
    <t>domek</t>
  </si>
  <si>
    <t>4,9*3,45*3</t>
  </si>
  <si>
    <t>1910962857</t>
  </si>
  <si>
    <t>-605494665</t>
  </si>
  <si>
    <t>45,951*24</t>
  </si>
  <si>
    <t>-2115115179</t>
  </si>
  <si>
    <t>0,061</t>
  </si>
  <si>
    <t>-2014218057</t>
  </si>
  <si>
    <t>0,235+3,388</t>
  </si>
  <si>
    <t>997013814</t>
  </si>
  <si>
    <t>Poplatek za uložení na skládce (skládkovné) stavebního odpadu izolací kód odpadu 17 06 04</t>
  </si>
  <si>
    <t>1223965189</t>
  </si>
  <si>
    <t>Poplatek za uložení stavebního odpadu na skládce (skládkovné) z izolačních materiálů zatříděného do Katalogu odpadů pod kódem 17 06 04</t>
  </si>
  <si>
    <t>https://podminky.urs.cz/item/CS_URS_2024_01/997013814</t>
  </si>
  <si>
    <t>0,092</t>
  </si>
  <si>
    <t>495837799</t>
  </si>
  <si>
    <t>12,024+0,228+17,75+0,298+0,04</t>
  </si>
  <si>
    <t>997013873</t>
  </si>
  <si>
    <t>Poplatek za uložení stavebního odpadu na recyklační skládce (skládkovné) zeminy a kamení zatříděného do Katalogu odpadů pod kódem 17 05 04</t>
  </si>
  <si>
    <t>-2053108335</t>
  </si>
  <si>
    <t>https://podminky.urs.cz/item/CS_URS_2024_01/997013873</t>
  </si>
  <si>
    <t>11,834</t>
  </si>
  <si>
    <t>712840861</t>
  </si>
  <si>
    <t>Odstranění povlakové krytiny ze svislých ploch z pásů NAIP přitavených v plné ploše jednovrstvé</t>
  </si>
  <si>
    <t>-2099698800</t>
  </si>
  <si>
    <t>Odstranění povlakové krytiny ze svislých ploch z přitavených pásů na konstrukcích převyšující úroveň střechy NAIP v plné ploše jednovrstvá</t>
  </si>
  <si>
    <t>https://podminky.urs.cz/item/CS_URS_2024_01/712840861</t>
  </si>
  <si>
    <t>3,45*2</t>
  </si>
  <si>
    <t>4,9*2</t>
  </si>
  <si>
    <t>741211813</t>
  </si>
  <si>
    <t>Demontáž rozvodnic kovových pod omítkou s krytím do IPx4 plochou do 0,8 m2</t>
  </si>
  <si>
    <t>-903220855</t>
  </si>
  <si>
    <t>Demontáž rozvodnic kovových, uložených pod omítkou, krytí do IPx 4, plochy přes 0,2 do 0,8 m2</t>
  </si>
  <si>
    <t>https://podminky.urs.cz/item/CS_URS_2024_01/741211813</t>
  </si>
  <si>
    <t>1509166907</t>
  </si>
  <si>
    <t>762351812</t>
  </si>
  <si>
    <t>Demontáž dýmníků, výparníků, světlíků z hraněného řeziva průřezové pl přes 120 do 224 cm2</t>
  </si>
  <si>
    <t>143174068</t>
  </si>
  <si>
    <t>Demontáž nadstřešních konstrukcí krovů stěn, dýmníků, výparníků, světlíků z hraněného řeziva, průřezové plochy přes 120 do 224 cm2</t>
  </si>
  <si>
    <t>https://podminky.urs.cz/item/CS_URS_2024_01/762351812</t>
  </si>
  <si>
    <t>5,9*2+4,5*2</t>
  </si>
  <si>
    <t>2,6*4</t>
  </si>
  <si>
    <t>1,2*2</t>
  </si>
  <si>
    <t>2,4*8</t>
  </si>
  <si>
    <t>762751820</t>
  </si>
  <si>
    <t>Demontáž prostorových vázaných kcí na hladko z hraněného řeziva průřezové pl přes 120 do 224 cm2</t>
  </si>
  <si>
    <t>-940996869</t>
  </si>
  <si>
    <t>Demontáž prostorových konstrukcí vázaných na hladko z řeziva hraněného nebo polohraněného, průřezové plochy přes 120 do 224 cm2</t>
  </si>
  <si>
    <t>https://podminky.urs.cz/item/CS_URS_2024_01/762751820</t>
  </si>
  <si>
    <t>hrázděná konstrukce</t>
  </si>
  <si>
    <t>((4,9+3,45)*2)*3</t>
  </si>
  <si>
    <t>16*3</t>
  </si>
  <si>
    <t>4*3,8</t>
  </si>
  <si>
    <t>762822820</t>
  </si>
  <si>
    <t>Demontáž stropních trámů z hraněného řeziva průřezové pl přes 144 do 288 cm2</t>
  </si>
  <si>
    <t>-174956909</t>
  </si>
  <si>
    <t>Demontáž stropních trámů z hraněného řeziva, průřezové plochy přes 144 do 288 cm2</t>
  </si>
  <si>
    <t>https://podminky.urs.cz/item/CS_URS_2024_01/762822820</t>
  </si>
  <si>
    <t>6*3,5</t>
  </si>
  <si>
    <t>-595923687</t>
  </si>
  <si>
    <t>5,9*0,7*2+4,5*0,7*2</t>
  </si>
  <si>
    <t>762841812</t>
  </si>
  <si>
    <t>Demontáž podbíjení obkladů stropů a střech sklonu do 60° z hrubých prken s omítkou</t>
  </si>
  <si>
    <t>-55594732</t>
  </si>
  <si>
    <t>Demontáž podbíjení obkladů stropů a střech sklonu do 60° z hrubých prken tl. do 35 mm s omítkou</t>
  </si>
  <si>
    <t>https://podminky.urs.cz/item/CS_URS_2024_01/762841812</t>
  </si>
  <si>
    <t>4,9*3,45</t>
  </si>
  <si>
    <t>759234042</t>
  </si>
  <si>
    <t>(5,9+4,5)*2</t>
  </si>
  <si>
    <t>1587919046</t>
  </si>
  <si>
    <t>6*2</t>
  </si>
  <si>
    <t>7*2</t>
  </si>
  <si>
    <t>767</t>
  </si>
  <si>
    <t>Konstrukce zámečnické</t>
  </si>
  <si>
    <t>767995113</t>
  </si>
  <si>
    <t>Montáž atypických zámečnických konstrukcí hm přes 10 do 20 kg</t>
  </si>
  <si>
    <t>812657197</t>
  </si>
  <si>
    <t>Montáž ostatních atypických zámečnických konstrukcí hmotnosti přes 10 do 20 kg</t>
  </si>
  <si>
    <t>https://podminky.urs.cz/item/CS_URS_2024_01/767995113</t>
  </si>
  <si>
    <t>doplnění nosné ocel. kce - KS29</t>
  </si>
  <si>
    <t>13010218</t>
  </si>
  <si>
    <t>tyč ocelová plochá jakost S235JR (11 375) 50x5mm</t>
  </si>
  <si>
    <t>1265205982</t>
  </si>
  <si>
    <t>20/1000</t>
  </si>
  <si>
    <t>787600802</t>
  </si>
  <si>
    <t>Vysklívání oken a dveří plochy skla plochého přes 1 do 3 m2</t>
  </si>
  <si>
    <t>-2143880773</t>
  </si>
  <si>
    <t>Vysklívání oken a dveří skla plochého, plochy přes 1 do 3 m2</t>
  </si>
  <si>
    <t>https://podminky.urs.cz/item/CS_URS_2024_01/787600802</t>
  </si>
  <si>
    <t>-2020516653</t>
  </si>
  <si>
    <t>Poznámka k položce:_x000d_
podchycení el. sloupů KS29</t>
  </si>
  <si>
    <t>-1347821460</t>
  </si>
  <si>
    <t>-771749873</t>
  </si>
  <si>
    <t>-905751432</t>
  </si>
  <si>
    <t>999000015</t>
  </si>
  <si>
    <t>Přepojení funkčních kabelových skříní</t>
  </si>
  <si>
    <t>1818797391</t>
  </si>
  <si>
    <t>-364491133</t>
  </si>
  <si>
    <t>CS ÚRS 2021 01</t>
  </si>
  <si>
    <t>-1451358529</t>
  </si>
  <si>
    <t>https://podminky.urs.cz/item/CS_URS_2021_01/030001000</t>
  </si>
  <si>
    <t>2049799187</t>
  </si>
  <si>
    <t>-1313120162</t>
  </si>
  <si>
    <t>Poznámka k položce:_x000d_
- ochrana podzemních kabelů v trase cca 50m_x000d_
- demoliční práce, doprava a manipulace se stavebním materiálem, odpady a sutí v bezprostřední blízkosti a ve střetu s provozovanou dopravní cestou</t>
  </si>
  <si>
    <t>04 - Nová Paka - výhybkářské stanoviště č.1</t>
  </si>
  <si>
    <t>Nová Paka</t>
  </si>
  <si>
    <t xml:space="preserve">    725 - Zdravotechnika - zařizovací předměty</t>
  </si>
  <si>
    <t xml:space="preserve">    765 - Krytina skládaná</t>
  </si>
  <si>
    <t>1146298623</t>
  </si>
  <si>
    <t>odhad</t>
  </si>
  <si>
    <t>25*5</t>
  </si>
  <si>
    <t>162301501</t>
  </si>
  <si>
    <t>Vodorovné přemístění křovin do 5 km D kmene do 100 mm</t>
  </si>
  <si>
    <t>1019501756</t>
  </si>
  <si>
    <t>Vodorovné přemístění smýcených křovin do průměru kmene 100 mm na vzdálenost do 5 000 m</t>
  </si>
  <si>
    <t>https://podminky.urs.cz/item/CS_URS_2024_01/162301501</t>
  </si>
  <si>
    <t>313792585</t>
  </si>
  <si>
    <t>zásyp jímky</t>
  </si>
  <si>
    <t>315776658</t>
  </si>
  <si>
    <t>3*2,4</t>
  </si>
  <si>
    <t>-926836343</t>
  </si>
  <si>
    <t>35*6</t>
  </si>
  <si>
    <t>zastavěná plocha</t>
  </si>
  <si>
    <t>3,8*5,2</t>
  </si>
  <si>
    <t>529044074</t>
  </si>
  <si>
    <t>1718520499</t>
  </si>
  <si>
    <t>34,76*1,4*0,2</t>
  </si>
  <si>
    <t>-51709767</t>
  </si>
  <si>
    <t>00572410</t>
  </si>
  <si>
    <t>osivo směs travní parková</t>
  </si>
  <si>
    <t>966604499</t>
  </si>
  <si>
    <t>0,02*299,76</t>
  </si>
  <si>
    <t>1570110082</t>
  </si>
  <si>
    <t>5*3,7*0,12</t>
  </si>
  <si>
    <t>966052111</t>
  </si>
  <si>
    <t>Bourání sloupků a vzpěr ŽB plotových zasypaných zeminou</t>
  </si>
  <si>
    <t>-843804004</t>
  </si>
  <si>
    <t>Bourání plotových sloupků a vzpěr železobetonových výšky do 2,5 m zasypaných zeminou</t>
  </si>
  <si>
    <t>https://podminky.urs.cz/item/CS_URS_2024_01/966052111</t>
  </si>
  <si>
    <t>-880398947</t>
  </si>
  <si>
    <t>výška komínového tělesa 5m:</t>
  </si>
  <si>
    <t>5*0,45*0,45-5*0,15*0,15</t>
  </si>
  <si>
    <t>968062245</t>
  </si>
  <si>
    <t>Vybourání dřevěných rámů oken jednoduchých včetně křídel pl do 2 m2</t>
  </si>
  <si>
    <t>-577128066</t>
  </si>
  <si>
    <t>Vybourání dřevěných rámů oken s křídly, dveřních zárubní, vrat, stěn, ostění nebo obkladů rámů oken s křídly jednoduchých, plochy do 2 m2</t>
  </si>
  <si>
    <t>https://podminky.urs.cz/item/CS_URS_2024_01/968062245</t>
  </si>
  <si>
    <t>0,9*1,2*2</t>
  </si>
  <si>
    <t>1443294213</t>
  </si>
  <si>
    <t>1*2*4</t>
  </si>
  <si>
    <t>-1427866291</t>
  </si>
  <si>
    <t>3,8*3,2</t>
  </si>
  <si>
    <t>981011111</t>
  </si>
  <si>
    <t>Demolice budov dřevěných lehkých jednostranně obitých postupným rozebíráním</t>
  </si>
  <si>
    <t>1946100183</t>
  </si>
  <si>
    <t>Demolice budov postupným rozebíráním dřevěných lehkých, jednostranně obitých</t>
  </si>
  <si>
    <t>https://podminky.urs.cz/item/CS_URS_2024_01/981011111</t>
  </si>
  <si>
    <t>3,8*2,2*2</t>
  </si>
  <si>
    <t>981011415</t>
  </si>
  <si>
    <t>Demolice budov zděných na MC nebo z betonu podíl konstrukcí přes 25 do 30 % postupným rozebíráním</t>
  </si>
  <si>
    <t>1949668215</t>
  </si>
  <si>
    <t>Demolice budov postupným rozebíráním z cihel, kamene, tvárnic na maltu cementovou nebo z betonu prostého s podílem konstrukcí přes 25 do 30 %</t>
  </si>
  <si>
    <t>https://podminky.urs.cz/item/CS_URS_2024_01/981011415</t>
  </si>
  <si>
    <t>základy:</t>
  </si>
  <si>
    <t>3,8*2,2*0,8</t>
  </si>
  <si>
    <t>3,8*3,2*0,8</t>
  </si>
  <si>
    <t>objekt :</t>
  </si>
  <si>
    <t>3,8*3,2*3</t>
  </si>
  <si>
    <t>-219604001</t>
  </si>
  <si>
    <t>1907205129</t>
  </si>
  <si>
    <t>Poznámka k položce:_x000d_
- doprava suti v prostoru mezi kolejemi za pomoci ruční, malotonážní mechanizace</t>
  </si>
  <si>
    <t>-2108857830</t>
  </si>
  <si>
    <t>41,568*22</t>
  </si>
  <si>
    <t>-1376786068</t>
  </si>
  <si>
    <t>2x kontajner (3m3)</t>
  </si>
  <si>
    <t>2*3*0,7</t>
  </si>
  <si>
    <t>1317626075</t>
  </si>
  <si>
    <t>0,067+0,704+0,486+0,652+1,908</t>
  </si>
  <si>
    <t>997013821</t>
  </si>
  <si>
    <t>Poplatek za uložení na skládce (skládkovné) stavebního odpadu s obsahem azbestu kód odpadu 17 06 05</t>
  </si>
  <si>
    <t>2028831947</t>
  </si>
  <si>
    <t>Poplatek za uložení stavebního odpadu na skládce (skládkovné) ze stavebních materiálů obsahujících azbest zatříděných do Katalogu odpadů pod kódem 17 06 05</t>
  </si>
  <si>
    <t>https://podminky.urs.cz/item/CS_URS_2024_01/997013821</t>
  </si>
  <si>
    <t>0,542</t>
  </si>
  <si>
    <t>997006004</t>
  </si>
  <si>
    <t>Pytlování nebezpečného odpadu ze střešních šablon s obsahem azbestu</t>
  </si>
  <si>
    <t>675662911</t>
  </si>
  <si>
    <t>Úprava stavebního odpadu pytlování nebezpečného odpadu s obsahem azbestu ze šablon</t>
  </si>
  <si>
    <t>https://podminky.urs.cz/item/CS_URS_2024_01/997006004</t>
  </si>
  <si>
    <t>-295644995</t>
  </si>
  <si>
    <t>5,424+1,435+30,151+0,034+0,082+0,084</t>
  </si>
  <si>
    <t>725</t>
  </si>
  <si>
    <t>Zdravotechnika - zařizovací předměty</t>
  </si>
  <si>
    <t>725110812</t>
  </si>
  <si>
    <t>Demontáž klozetů suchý</t>
  </si>
  <si>
    <t>soubor</t>
  </si>
  <si>
    <t>1553010175</t>
  </si>
  <si>
    <t>Demontáž klozetů suchých</t>
  </si>
  <si>
    <t>https://podminky.urs.cz/item/CS_URS_2024_01/725110812</t>
  </si>
  <si>
    <t>725210821</t>
  </si>
  <si>
    <t>Demontáž umyvadel bez výtokových armatur</t>
  </si>
  <si>
    <t>1826356337</t>
  </si>
  <si>
    <t>Demontáž umyvadel bez výtokových armatur umyvadel</t>
  </si>
  <si>
    <t>https://podminky.urs.cz/item/CS_URS_2024_01/725210821</t>
  </si>
  <si>
    <t>-1524561601</t>
  </si>
  <si>
    <t>-1954717016</t>
  </si>
  <si>
    <t>-1725394615</t>
  </si>
  <si>
    <t>vazné trámy</t>
  </si>
  <si>
    <t>4*4,2</t>
  </si>
  <si>
    <t>krokve</t>
  </si>
  <si>
    <t>5*4,5+5*2,5</t>
  </si>
  <si>
    <t>762343811</t>
  </si>
  <si>
    <t>Demontáž bednění okapů a štítových říms z prken</t>
  </si>
  <si>
    <t>-1898105132</t>
  </si>
  <si>
    <t>Demontáž bednění a laťování bednění okapů a štítových říms, včetně kostry, krajnice a závětrného prkna, pevných žaluzií a bednění z dílců, z prken hrubých, hoblovaných tl. do 32 mm</t>
  </si>
  <si>
    <t>https://podminky.urs.cz/item/CS_URS_2024_01/762343811</t>
  </si>
  <si>
    <t>2,5*4,2+4,5*4,2</t>
  </si>
  <si>
    <t>-491521234</t>
  </si>
  <si>
    <t>5*3</t>
  </si>
  <si>
    <t>-1582407548</t>
  </si>
  <si>
    <t>1147999838</t>
  </si>
  <si>
    <t>4,5*2+2,2*2</t>
  </si>
  <si>
    <t>764002881</t>
  </si>
  <si>
    <t>Demontáž lemování střešních prostupů do suti</t>
  </si>
  <si>
    <t>1927947460</t>
  </si>
  <si>
    <t>Demontáž klempířských konstrukcí lemování střešních prostupů do suti</t>
  </si>
  <si>
    <t>https://podminky.urs.cz/item/CS_URS_2024_01/764002881</t>
  </si>
  <si>
    <t>0,5*4</t>
  </si>
  <si>
    <t>-1209066711</t>
  </si>
  <si>
    <t>4,2*2</t>
  </si>
  <si>
    <t>484307841</t>
  </si>
  <si>
    <t>4+3</t>
  </si>
  <si>
    <t>765</t>
  </si>
  <si>
    <t>Krytina skládaná</t>
  </si>
  <si>
    <t>765131803</t>
  </si>
  <si>
    <t>Demontáž azbestocementové skládané krytiny sklonu do 30° do suti</t>
  </si>
  <si>
    <t>1266446622</t>
  </si>
  <si>
    <t>Demontáž azbestocementové krytiny skládané sklonu do 30° do suti</t>
  </si>
  <si>
    <t>https://podminky.urs.cz/item/CS_URS_2024_01/765131803</t>
  </si>
  <si>
    <t>765131823</t>
  </si>
  <si>
    <t>Demontáž hřebene nebo nároží z hřebenáčů azbestocementové skládané krytiny sklonu do 30° do suti</t>
  </si>
  <si>
    <t>1023016666</t>
  </si>
  <si>
    <t>Demontáž azbestocementové krytiny skládané sklonu do 30° hřebene nebo nároží z hřebenáčů do suti</t>
  </si>
  <si>
    <t>https://podminky.urs.cz/item/CS_URS_2024_01/765131823</t>
  </si>
  <si>
    <t>4,2</t>
  </si>
  <si>
    <t>765131843</t>
  </si>
  <si>
    <t>Příplatek k cenám demontáže skládané azbestocementové krytiny za sklon přes 30°</t>
  </si>
  <si>
    <t>2101127282</t>
  </si>
  <si>
    <t>Demontáž azbestocementové krytiny skládané Příplatek k cenám za sklon přes 30° demontáže krytiny</t>
  </si>
  <si>
    <t>https://podminky.urs.cz/item/CS_URS_2024_01/765131843</t>
  </si>
  <si>
    <t>765131853</t>
  </si>
  <si>
    <t>Příplatek k cenám demontáže hřebene nebo nároží skládané azbestocementové krytiny za sklon přes 30°</t>
  </si>
  <si>
    <t>1018850057</t>
  </si>
  <si>
    <t>Demontáž azbestocementové krytiny skládané Příplatek k cenám za sklon přes 30° demontáže hřebene nebo nároží</t>
  </si>
  <si>
    <t>https://podminky.urs.cz/item/CS_URS_2024_01/765131853</t>
  </si>
  <si>
    <t>998765211</t>
  </si>
  <si>
    <t>Přesun hmot procentní pro krytiny skládané s omezením mechanizace v objektech v do 6 m</t>
  </si>
  <si>
    <t>%</t>
  </si>
  <si>
    <t>632353442</t>
  </si>
  <si>
    <t>Přesun hmot pro krytiny skládané stanovený procentní sazbou (%) z ceny vodorovná dopravní vzdálenost do 50 m s omezením mechanizace na objektech výšky do 6 m</t>
  </si>
  <si>
    <t>https://podminky.urs.cz/item/CS_URS_2024_01/998765211</t>
  </si>
  <si>
    <t>R1</t>
  </si>
  <si>
    <t>Zpracování návrhu technologického postupu odstranění azbestu, ohlášení prací v souladu s Vyhláškou 432/2003 Sb._x000d_
- 01 Prohlídka místa plnění za účelem zpracování technologického postupu (Hlášení prací s azbestem)_x000d_
- 02 Zpracování návrhu technologického po</t>
  </si>
  <si>
    <t>KPL</t>
  </si>
  <si>
    <t>458165230</t>
  </si>
  <si>
    <t>Zpracování návrhu technologického postupu odstranění azbestu, ohlášení prací v souladu s Vyhláškou 432/2003 Sb.
- 01 Prohlídka místa plnění za účelem zpracování technologického postupu (Hlášení prací s azbestem)
- 02 Zpracování návrhu technologického postupu nakládání s nebezpečnými odpady (Hlášení prací s azbestem) pro Hygienickou stanici 
- 03 Projednání technologického postupu (Hlášení prací s azbestem) s Hygienickou stanicí 
- 04 Dopracování technologického postupu (Hlášení prací s azbestem) dle požadavku Hygienické stanice 
- 05 Dopracování technologického postupu (Hlášení prací s azbestem) dle požadavku Hygienické stanice 
- 06 Zpracování Pokynů pro zaměstnance provádějící práce s azbestem dle Vyjádření Hygienické stanice
-07 Postřik enkapsulačním přípravkem VIVAVIL 03V dle požadavku Hygienické stanice 
-08 Hygienická smyčka (čistá a špinavá zóna) dle požadavku Hygienické stanice 
-09 Tabule s označením "Kontaminované pásmo - Zákaz vstupu, práce s azbestem" + výstražná páska. 
-10 Prostředky osobní ochrany pro práci s azbestem- OOPP (jednorázový respirátor FP3, jednorázový ochranný overal 3M 4520 s kapucí, gumové neprodyšné rukavice, ochranné brýle s gumičkou, pevná pracovní obuv + jednorázové návleky. 
-11 Zřízení sociálního zařízení pro pracovníky - Pronájem mobilní toalety (varianta s mytím rukou), dle požadavku Hygienické stanice</t>
  </si>
  <si>
    <t>999000001</t>
  </si>
  <si>
    <t>Odstranění komunálního odpadu</t>
  </si>
  <si>
    <t>40298941</t>
  </si>
  <si>
    <t>2*3</t>
  </si>
  <si>
    <t>999000003</t>
  </si>
  <si>
    <t>Likvidace obsahu žumpy</t>
  </si>
  <si>
    <t>386259760</t>
  </si>
  <si>
    <t>46</t>
  </si>
  <si>
    <t>999000022</t>
  </si>
  <si>
    <t>Zrušení přípojky vody</t>
  </si>
  <si>
    <t>-523706818</t>
  </si>
  <si>
    <t>47</t>
  </si>
  <si>
    <t>-13779672</t>
  </si>
  <si>
    <t>48</t>
  </si>
  <si>
    <t>1739025272</t>
  </si>
  <si>
    <t>49</t>
  </si>
  <si>
    <t>1176905508</t>
  </si>
  <si>
    <t>50</t>
  </si>
  <si>
    <t>-155747757</t>
  </si>
  <si>
    <t>https://podminky.urs.cz/item/CS_URS_2021_01/062002000</t>
  </si>
  <si>
    <t>Poznámka k položce:_x000d_
- zřízení provizorního přejezdu přes odstavnou kolej</t>
  </si>
  <si>
    <t>05 - Rychnovek - hradlo</t>
  </si>
  <si>
    <t>Rychnovek</t>
  </si>
  <si>
    <t xml:space="preserve">    8 - Trubní vedení</t>
  </si>
  <si>
    <t xml:space="preserve">    766 - Konstrukce truhlářské</t>
  </si>
  <si>
    <t xml:space="preserve">    776 - Podlahy povlakové</t>
  </si>
  <si>
    <t>119003223</t>
  </si>
  <si>
    <t>Mobilní plotová zábrana s profilovaným plechem výšky přes 1,5 do 2,2 m pro zabezpečení výkopu zřízení</t>
  </si>
  <si>
    <t>626126670</t>
  </si>
  <si>
    <t>Pomocné konstrukce při zabezpečení výkopu svislé ocelové mobilní oplocení, výšky přes 1,5 do 2,2 m panely vyplněné profilovaným plechem zřízení</t>
  </si>
  <si>
    <t>https://podminky.urs.cz/item/CS_URS_2024_01/119003223</t>
  </si>
  <si>
    <t>oplocení</t>
  </si>
  <si>
    <t>10+5</t>
  </si>
  <si>
    <t>119003224</t>
  </si>
  <si>
    <t>Mobilní plotová zábrana s profilovaným plechem výšky přes 1,5 do 2,2 m pro zabezpečení výkopu odstranění</t>
  </si>
  <si>
    <t>1643228682</t>
  </si>
  <si>
    <t>Pomocné konstrukce při zabezpečení výkopu svislé ocelové mobilní oplocení, výšky přes 1,5 do 2,2 m panely vyplněné profilovaným plechem odstranění</t>
  </si>
  <si>
    <t>https://podminky.urs.cz/item/CS_URS_2024_01/119003224</t>
  </si>
  <si>
    <t>1525295985</t>
  </si>
  <si>
    <t>podsklepení hradla</t>
  </si>
  <si>
    <t>3,4*3,4*1</t>
  </si>
  <si>
    <t>-677008075</t>
  </si>
  <si>
    <t>3,4*3,4*1*2,4</t>
  </si>
  <si>
    <t>-381273328</t>
  </si>
  <si>
    <t>5*5+30+20</t>
  </si>
  <si>
    <t>-1869198087</t>
  </si>
  <si>
    <t>635652941</t>
  </si>
  <si>
    <t>75*1,4*0,2</t>
  </si>
  <si>
    <t>-1109756373</t>
  </si>
  <si>
    <t>400946867</t>
  </si>
  <si>
    <t>0,02*75</t>
  </si>
  <si>
    <t>113106132</t>
  </si>
  <si>
    <t>Rozebrání dlažeb z betonových nebo kamenných dlaždic komunikací pro pěší strojně pl do 50 m2</t>
  </si>
  <si>
    <t>513913469</t>
  </si>
  <si>
    <t>Rozebrání dlažeb komunikací pro pěší s přemístěním hmot na skládku na vzdálenost do 3 m nebo s naložením na dopravní prostředek s ložem z kameniva nebo živice a s jakoukoliv výplní spár strojně plochy jednotlivě do 50 m2 z betonových, kameninových nebo dlaždic, desek nebo tvarovek</t>
  </si>
  <si>
    <t>https://podminky.urs.cz/item/CS_URS_2024_01/113106132</t>
  </si>
  <si>
    <t>Trubní vedení</t>
  </si>
  <si>
    <t>894414211</t>
  </si>
  <si>
    <t>Osazení betonových nebo železobetonových dílců pro šachty desek zákrytových</t>
  </si>
  <si>
    <t>1650548733</t>
  </si>
  <si>
    <t>https://podminky.urs.cz/item/CS_URS_2024_01/894414211</t>
  </si>
  <si>
    <t>Poznámka k položce:_x000d_
nové zakrytí studny</t>
  </si>
  <si>
    <t>59225712</t>
  </si>
  <si>
    <t>deska betonová zákrytová pro studny, šachty a jímky dvoudílná na sráz D 130x8cm</t>
  </si>
  <si>
    <t>-731318437</t>
  </si>
  <si>
    <t>966080103</t>
  </si>
  <si>
    <t>Bourání kontaktního zateplení z polystyrenových desek tl přes 60 do 120 mm</t>
  </si>
  <si>
    <t>1134485400</t>
  </si>
  <si>
    <t>Bourání kontaktního zateplení včetně povrchové úpravy omítkou nebo nátěrem z polystyrénových desek, tloušťky přes 60 do 120 mm</t>
  </si>
  <si>
    <t>https://podminky.urs.cz/item/CS_URS_2024_01/966080103</t>
  </si>
  <si>
    <t>3,4*2,6*2</t>
  </si>
  <si>
    <t>3,4*3,7*2</t>
  </si>
  <si>
    <t>977131110</t>
  </si>
  <si>
    <t>Vrty příklepovými vrtáky D do 16 mm do cihelného zdiva nebo prostého betonu</t>
  </si>
  <si>
    <t>1602011293</t>
  </si>
  <si>
    <t>Vrty příklepovými vrtáky do cihelného zdiva nebo prostého betonu průměru do 16 mm</t>
  </si>
  <si>
    <t>https://podminky.urs.cz/item/CS_URS_2024_01/977131110</t>
  </si>
  <si>
    <t>981011315</t>
  </si>
  <si>
    <t>Demolice budov zděných na MVC podíl konstrukcí přes 25 do 30 % postupným rozebíráním</t>
  </si>
  <si>
    <t>2102236290</t>
  </si>
  <si>
    <t>Demolice budov postupným rozebíráním z cihel, kamene, smíšeného nebo hrázděného zdiva, tvárnic na maltu vápennou nebo vápenocementovou s podílem konstrukcí přes 25 do 30 %</t>
  </si>
  <si>
    <t>https://podminky.urs.cz/item/CS_URS_2024_01/981011315</t>
  </si>
  <si>
    <t>Poznámka k položce:_x000d_
nepoškodit a zachovat ocelový sloupek pro el. vedení - R2</t>
  </si>
  <si>
    <t>objekt hradla</t>
  </si>
  <si>
    <t>3,4*3,4*((4,5+3)/2)</t>
  </si>
  <si>
    <t>3,4*3,4*1,5</t>
  </si>
  <si>
    <t>-2005559806</t>
  </si>
  <si>
    <t>schody</t>
  </si>
  <si>
    <t>1,6*1*0,15</t>
  </si>
  <si>
    <t>1,3*1*0,15</t>
  </si>
  <si>
    <t>1*1*0,15</t>
  </si>
  <si>
    <t>-820029876</t>
  </si>
  <si>
    <t>756301028</t>
  </si>
  <si>
    <t>0,8*1,1*5</t>
  </si>
  <si>
    <t>-1579491822</t>
  </si>
  <si>
    <t>2082251932</t>
  </si>
  <si>
    <t>479747816</t>
  </si>
  <si>
    <t>45,186*21 "Přepočtené koeficientem množství</t>
  </si>
  <si>
    <t>2127059273</t>
  </si>
  <si>
    <t>0,062</t>
  </si>
  <si>
    <t>-1579247638</t>
  </si>
  <si>
    <t>0,167+1,355+0,282</t>
  </si>
  <si>
    <t>738571901</t>
  </si>
  <si>
    <t>0,6+0,027+0,166</t>
  </si>
  <si>
    <t>1317850084</t>
  </si>
  <si>
    <t>7,65+0,01+33,38+1,17+0,018+0,279+0,02</t>
  </si>
  <si>
    <t>1980810831</t>
  </si>
  <si>
    <t>komunální 1 kontajner /3m3</t>
  </si>
  <si>
    <t>(1*3*0,6)</t>
  </si>
  <si>
    <t>741211821</t>
  </si>
  <si>
    <t>Demontáž rozvodnic kovových pod omítkou s krytím přes IPx4 plochou do 0,2 m2</t>
  </si>
  <si>
    <t>-1878641529</t>
  </si>
  <si>
    <t>Demontáž rozvodnic kovových, uložených pod omítkou, krytí přes IPx 4, plochy do 0,2 m2</t>
  </si>
  <si>
    <t>https://podminky.urs.cz/item/CS_URS_2024_01/741211821</t>
  </si>
  <si>
    <t>KS 3</t>
  </si>
  <si>
    <t>1437128396</t>
  </si>
  <si>
    <t>5*2</t>
  </si>
  <si>
    <t>5*5</t>
  </si>
  <si>
    <t>1780589379</t>
  </si>
  <si>
    <t>762522812</t>
  </si>
  <si>
    <t>Demontáž podlah s polštáři z prken nebo fošen tloušťky přes 32 mm</t>
  </si>
  <si>
    <t>997160389</t>
  </si>
  <si>
    <t>Demontáž podlah s polštáři z prken nebo fošen tl. přes 32 mm</t>
  </si>
  <si>
    <t>https://podminky.urs.cz/item/CS_URS_2024_01/762522812</t>
  </si>
  <si>
    <t>3*3</t>
  </si>
  <si>
    <t>506015871</t>
  </si>
  <si>
    <t>764001831</t>
  </si>
  <si>
    <t>Demontáž krytiny z taškových tabulí do suti</t>
  </si>
  <si>
    <t>1508901284</t>
  </si>
  <si>
    <t>Demontáž klempířských konstrukcí krytiny z taškových tabulí do suti</t>
  </si>
  <si>
    <t>https://podminky.urs.cz/item/CS_URS_2024_01/764001831</t>
  </si>
  <si>
    <t>-644789926</t>
  </si>
  <si>
    <t>4*5</t>
  </si>
  <si>
    <t>53391851</t>
  </si>
  <si>
    <t>5*1,1</t>
  </si>
  <si>
    <t>-346906080</t>
  </si>
  <si>
    <t>2027734838</t>
  </si>
  <si>
    <t>-956345651</t>
  </si>
  <si>
    <t>3,5</t>
  </si>
  <si>
    <t>766</t>
  </si>
  <si>
    <t>Konstrukce truhlářské</t>
  </si>
  <si>
    <t>766421811</t>
  </si>
  <si>
    <t>Demontáž truhlářského obložení podhledů z panelů plochy do 1,5 m2</t>
  </si>
  <si>
    <t>-1917518163</t>
  </si>
  <si>
    <t>Demontáž obložení podhledů panely, plochy do 1,5 m2</t>
  </si>
  <si>
    <t>https://podminky.urs.cz/item/CS_URS_2024_01/766421811</t>
  </si>
  <si>
    <t>766421821</t>
  </si>
  <si>
    <t>Demontáž truhlářského obložení podhledů z palubek</t>
  </si>
  <si>
    <t>1596635380</t>
  </si>
  <si>
    <t>Demontáž obložení podhledů palubkami</t>
  </si>
  <si>
    <t>https://podminky.urs.cz/item/CS_URS_2024_01/766421821</t>
  </si>
  <si>
    <t>3,4*0,4*4</t>
  </si>
  <si>
    <t>767661811</t>
  </si>
  <si>
    <t>Demontáž mříží pevných nebo otevíravých</t>
  </si>
  <si>
    <t>1701180684</t>
  </si>
  <si>
    <t>https://podminky.urs.cz/item/CS_URS_2024_01/767661811</t>
  </si>
  <si>
    <t>1,1*0,8*5</t>
  </si>
  <si>
    <t>398888028</t>
  </si>
  <si>
    <t>rám proti manipulaci s poklopy</t>
  </si>
  <si>
    <t>hmotnost: 2,1 kg/m</t>
  </si>
  <si>
    <t>15m</t>
  </si>
  <si>
    <t>15*2,1</t>
  </si>
  <si>
    <t>-1397000314</t>
  </si>
  <si>
    <t>hmotnost: 21 kg/m</t>
  </si>
  <si>
    <t>15*2,1/1000</t>
  </si>
  <si>
    <t>776</t>
  </si>
  <si>
    <t>Podlahy povlakové</t>
  </si>
  <si>
    <t>776201812</t>
  </si>
  <si>
    <t>Demontáž lepených povlakových podlah s podložkou ručně</t>
  </si>
  <si>
    <t>-782999005</t>
  </si>
  <si>
    <t>Demontáž povlakových podlahovin lepených ručně s podložkou</t>
  </si>
  <si>
    <t>https://podminky.urs.cz/item/CS_URS_2024_01/776201812</t>
  </si>
  <si>
    <t>-201095302</t>
  </si>
  <si>
    <t>-958234570</t>
  </si>
  <si>
    <t>496310147</t>
  </si>
  <si>
    <t>-1064356927</t>
  </si>
  <si>
    <t>Poznámka k položce:_x000d_
- ochrana elekrického pilíře_x000d_
- ochrana podzemních kabelů v trase cca 30m</t>
  </si>
  <si>
    <t>-966043078</t>
  </si>
  <si>
    <t>-1748572172</t>
  </si>
  <si>
    <t>-466292401</t>
  </si>
  <si>
    <t>Poznámka k položce:_x000d_
projednání a uzavření dohod o přístupu a příjezdu k demolovanému objektu s vlastníky a uživateli dotčených pozemků - Obec Rychnovek</t>
  </si>
  <si>
    <t>06 - Královec - stavědlo I</t>
  </si>
  <si>
    <t>Královec</t>
  </si>
  <si>
    <t xml:space="preserve">    3 - Svislé a kompletní konstrukce</t>
  </si>
  <si>
    <t>1122826316</t>
  </si>
  <si>
    <t>zásyp drátovodu</t>
  </si>
  <si>
    <t>1,5*1*1</t>
  </si>
  <si>
    <t>2030277854</t>
  </si>
  <si>
    <t>1,5*2,4</t>
  </si>
  <si>
    <t>-528874787</t>
  </si>
  <si>
    <t>7*5</t>
  </si>
  <si>
    <t>1063878199</t>
  </si>
  <si>
    <t>975876550</t>
  </si>
  <si>
    <t>35*1,4*0,2</t>
  </si>
  <si>
    <t>-740471581</t>
  </si>
  <si>
    <t>1202397080</t>
  </si>
  <si>
    <t>0,02*35</t>
  </si>
  <si>
    <t>Svislé a kompletní konstrukce</t>
  </si>
  <si>
    <t>338171111</t>
  </si>
  <si>
    <t>Osazování sloupků a vzpěr plotových ocelových v do 2 m se zalitím MC</t>
  </si>
  <si>
    <t>-1221887862</t>
  </si>
  <si>
    <t>Montáž sloupků a vzpěr plotových ocelových trubkových nebo profilovaných výšky do 2 m se zalitím cementovou maltou do vynechaných otvorů</t>
  </si>
  <si>
    <t>https://podminky.urs.cz/item/CS_URS_2024_01/338171111</t>
  </si>
  <si>
    <t>55342252</t>
  </si>
  <si>
    <t>sloupek plotový průběžný Pz a komaxitový 2000/38x1,5mm</t>
  </si>
  <si>
    <t>-362717102</t>
  </si>
  <si>
    <t>348401130</t>
  </si>
  <si>
    <t>Montáž oplocení ze strojového pletiva s napínacími dráty v přes 1,6 do 2,0 m</t>
  </si>
  <si>
    <t>985751386</t>
  </si>
  <si>
    <t>Montáž oplocení z pletiva strojového s napínacími dráty přes 1,6 do 2,0 m</t>
  </si>
  <si>
    <t>https://podminky.urs.cz/item/CS_URS_2024_01/348401130</t>
  </si>
  <si>
    <t>31327515</t>
  </si>
  <si>
    <t>pletivo drátěné plastifikované se čtvercovými oky 55/2,5mm v 2000mm</t>
  </si>
  <si>
    <t>1849672980</t>
  </si>
  <si>
    <t>6*1,05 'Přepočtené koeficientem množství</t>
  </si>
  <si>
    <t>-1416300334</t>
  </si>
  <si>
    <t>5*0,8*0,5*2</t>
  </si>
  <si>
    <t>3*0,8*0,5*2</t>
  </si>
  <si>
    <t>-1205087312</t>
  </si>
  <si>
    <t>Poznámka k položce:_x000d_
nepoškodit a zachovat zděný sloupek pro el. vedení v těsné blízkosti objektu</t>
  </si>
  <si>
    <t>hlavní domek</t>
  </si>
  <si>
    <t>5*3*3,7</t>
  </si>
  <si>
    <t>717765104</t>
  </si>
  <si>
    <t>5*3*0,15</t>
  </si>
  <si>
    <t>-1035950098</t>
  </si>
  <si>
    <t>výška komínového tělesa 4,5 m</t>
  </si>
  <si>
    <t>4,5*0,45*0,45-4,5*0,15*0,15</t>
  </si>
  <si>
    <t>1814982908</t>
  </si>
  <si>
    <t>1,2*1*2</t>
  </si>
  <si>
    <t>-746740942</t>
  </si>
  <si>
    <t>1*2*2</t>
  </si>
  <si>
    <t>-2003236389</t>
  </si>
  <si>
    <t>1425541435</t>
  </si>
  <si>
    <t>52,565*39</t>
  </si>
  <si>
    <t>-1714854306</t>
  </si>
  <si>
    <t>0,034</t>
  </si>
  <si>
    <t>1474263661</t>
  </si>
  <si>
    <t>0,074+0,352+2,404+0,786</t>
  </si>
  <si>
    <t>-886178462</t>
  </si>
  <si>
    <t>0,396+0,037</t>
  </si>
  <si>
    <t>1193497063</t>
  </si>
  <si>
    <t>46,995+1,291+0,174+0,022</t>
  </si>
  <si>
    <t>-1021657944</t>
  </si>
  <si>
    <t>1 kontajner 3m3</t>
  </si>
  <si>
    <t>3*0,75</t>
  </si>
  <si>
    <t>712440833</t>
  </si>
  <si>
    <t>Odstranění povlakové krytiny střech přes 10° do 30° z pásů NAIP přitavených v plné ploše třívrstvé</t>
  </si>
  <si>
    <t>338220135</t>
  </si>
  <si>
    <t>Odstranění povlakové krytiny střech šikmých přes 10° do 30° z přitavených pásů NAIP v plné ploše třívrstvé</t>
  </si>
  <si>
    <t>https://podminky.urs.cz/item/CS_URS_2024_01/712440833</t>
  </si>
  <si>
    <t>6*4</t>
  </si>
  <si>
    <t>-138928111</t>
  </si>
  <si>
    <t>725530823</t>
  </si>
  <si>
    <t>Demontáž ohřívač elektrický tlakový přes 50 do 200 l</t>
  </si>
  <si>
    <t>-168657167</t>
  </si>
  <si>
    <t>Demontáž elektrických zásobníkových ohřívačů vody tlakových od 50 do 200 l</t>
  </si>
  <si>
    <t>https://podminky.urs.cz/item/CS_URS_2024_01/725530823</t>
  </si>
  <si>
    <t>-1285595927</t>
  </si>
  <si>
    <t>-361791262</t>
  </si>
  <si>
    <t>762331811</t>
  </si>
  <si>
    <t>Demontáž vázaných kcí krovů z hranolů průřezové pl do 120 cm2</t>
  </si>
  <si>
    <t>-1039116666</t>
  </si>
  <si>
    <t>Demontáž vázaných konstrukcí krovů sklonu do 60° z hranolů, hranolků, fošen, průřezové plochy do 120 cm2</t>
  </si>
  <si>
    <t>https://podminky.urs.cz/item/CS_URS_2024_01/762331811</t>
  </si>
  <si>
    <t>4,7*9</t>
  </si>
  <si>
    <t>-725043837</t>
  </si>
  <si>
    <t>762731811</t>
  </si>
  <si>
    <t>Demontáž prostorových vázaných kcí z kulatiny nebo půlkulatiny průřezové pl do 120 cm2</t>
  </si>
  <si>
    <t>-2008383098</t>
  </si>
  <si>
    <t>Demontáž prostorových vázaných konstrukcí z kulatiny nebo z půlkulatiny průřezové plochy do 120 cm2</t>
  </si>
  <si>
    <t>https://podminky.urs.cz/item/CS_URS_2024_01/762731811</t>
  </si>
  <si>
    <t>3*3*2</t>
  </si>
  <si>
    <t>6*3*2</t>
  </si>
  <si>
    <t>3,4*6</t>
  </si>
  <si>
    <t>2,9*6</t>
  </si>
  <si>
    <t>-232946206</t>
  </si>
  <si>
    <t>766411821</t>
  </si>
  <si>
    <t>Demontáž truhlářského obložení stěn z palubek</t>
  </si>
  <si>
    <t>1034590555</t>
  </si>
  <si>
    <t>Demontáž obložení stěn palubkami</t>
  </si>
  <si>
    <t>https://podminky.urs.cz/item/CS_URS_2024_01/766411821</t>
  </si>
  <si>
    <t>3*2,9</t>
  </si>
  <si>
    <t>(3*0,8)/2</t>
  </si>
  <si>
    <t>5*3,4</t>
  </si>
  <si>
    <t>5*2,9</t>
  </si>
  <si>
    <t>766411822</t>
  </si>
  <si>
    <t>Demontáž truhlářského obložení stěn podkladových roštů</t>
  </si>
  <si>
    <t>1507964192</t>
  </si>
  <si>
    <t>Demontáž obložení stěn podkladových roštů</t>
  </si>
  <si>
    <t>https://podminky.urs.cz/item/CS_URS_2024_01/766411822</t>
  </si>
  <si>
    <t>564990871</t>
  </si>
  <si>
    <t>4,65*2,65</t>
  </si>
  <si>
    <t>1063882379</t>
  </si>
  <si>
    <t>20075948</t>
  </si>
  <si>
    <t>komunální 1 kontajnerů /3m3</t>
  </si>
  <si>
    <t>-1539722547</t>
  </si>
  <si>
    <t>528394221</t>
  </si>
  <si>
    <t>262490984</t>
  </si>
  <si>
    <t>-80050329</t>
  </si>
  <si>
    <t>-327514227</t>
  </si>
  <si>
    <t>1590733154</t>
  </si>
  <si>
    <t>Poznámka k položce:_x000d_
- ochrana pozemních kabelů v trase_x000d_
- demoliční práce, doprava a manipulace se stavebním materiálem, odpady a sutí v bezprostřední blízkostí provozované dopravní cesty</t>
  </si>
  <si>
    <t>07 - Kamensko_demolice_odbočka stavědlo</t>
  </si>
  <si>
    <t>Kamensko</t>
  </si>
  <si>
    <t>1530094420</t>
  </si>
  <si>
    <t>5*4</t>
  </si>
  <si>
    <t>1199540225</t>
  </si>
  <si>
    <t>1495863558</t>
  </si>
  <si>
    <t>sklep pod objektem</t>
  </si>
  <si>
    <t>3,3*3,3*0,6</t>
  </si>
  <si>
    <t>1499337372</t>
  </si>
  <si>
    <t>12,534*2,4</t>
  </si>
  <si>
    <t>2132579565</t>
  </si>
  <si>
    <t>10*6</t>
  </si>
  <si>
    <t>-2120021091</t>
  </si>
  <si>
    <t>3,7*5,4+15</t>
  </si>
  <si>
    <t>-903141327</t>
  </si>
  <si>
    <t>34,98*1,4*0,2</t>
  </si>
  <si>
    <t>906760263</t>
  </si>
  <si>
    <t>-2050904514</t>
  </si>
  <si>
    <t>60*0,02</t>
  </si>
  <si>
    <t>973049131</t>
  </si>
  <si>
    <t>Vysekání kapes ve zdivu z betonu pro osazování konstrukcí 100/100 mm hl do 200 mm</t>
  </si>
  <si>
    <t>1165525148</t>
  </si>
  <si>
    <t>Vysekání výklenků nebo kapes ve zdivu betonovém kapes pro osazování různých konstrukcí v základech, dlažbách apod., velikosti 100/100 mm, hl. do 200 mm</t>
  </si>
  <si>
    <t>https://podminky.urs.cz/item/CS_URS_2024_01/973049131</t>
  </si>
  <si>
    <t>Poznámka k položce:_x000d_
vysekání otvorů do základových desek</t>
  </si>
  <si>
    <t>-1784823039</t>
  </si>
  <si>
    <t>Poznámka k položce:_x000d_
nepoškodit a zachovat sloupeky pro el. vedení a SSZT</t>
  </si>
  <si>
    <t>5,4*3,7*3,9</t>
  </si>
  <si>
    <t>963042819</t>
  </si>
  <si>
    <t>Bourání schodišťových stupňů betonových zhotovených na místě</t>
  </si>
  <si>
    <t>583961255</t>
  </si>
  <si>
    <t>https://podminky.urs.cz/item/CS_URS_2024_01/963042819</t>
  </si>
  <si>
    <t>5*1,2</t>
  </si>
  <si>
    <t>-1398026727</t>
  </si>
  <si>
    <t>základy</t>
  </si>
  <si>
    <t>3,7*0,4*0,5*3</t>
  </si>
  <si>
    <t>5,4*0,4*0,5*2</t>
  </si>
  <si>
    <t>964073321</t>
  </si>
  <si>
    <t>Vybourání válcovaných nosníků ze zdiva cihelného dl do 6 m hmotnosti 20 kg/m</t>
  </si>
  <si>
    <t>359055691</t>
  </si>
  <si>
    <t>Vybourání válcovaných nosníků uložených ve zdivu cihelném délky do 6 m, hmotnosti do 20 kg/m</t>
  </si>
  <si>
    <t>https://podminky.urs.cz/item/CS_URS_2024_01/964073321</t>
  </si>
  <si>
    <t>(4,5*2*10)/1000</t>
  </si>
  <si>
    <t>1533149736</t>
  </si>
  <si>
    <t>0,6*0,5</t>
  </si>
  <si>
    <t>0,8*0,5</t>
  </si>
  <si>
    <t>0,6*1,4</t>
  </si>
  <si>
    <t>968082016</t>
  </si>
  <si>
    <t>Vybourání plastových rámů oken včetně křídel plochy přes 1 do 2 m2</t>
  </si>
  <si>
    <t>1026115896</t>
  </si>
  <si>
    <t>Vybourání plastových rámů oken s křídly, dveřních zárubní, vrat rámu oken s křídly, plochy přes 1 do 2 m2</t>
  </si>
  <si>
    <t>https://podminky.urs.cz/item/CS_URS_2024_01/968082016</t>
  </si>
  <si>
    <t>1*1,4</t>
  </si>
  <si>
    <t>1,4*1,4*2</t>
  </si>
  <si>
    <t>1*1,7</t>
  </si>
  <si>
    <t>-1111815476</t>
  </si>
  <si>
    <t>0,9*1,97*2</t>
  </si>
  <si>
    <t>-160896366</t>
  </si>
  <si>
    <t>3,7*2,5*2</t>
  </si>
  <si>
    <t>5,4*2,5*2</t>
  </si>
  <si>
    <t>738037014</t>
  </si>
  <si>
    <t>1989030491</t>
  </si>
  <si>
    <t>-957171770</t>
  </si>
  <si>
    <t>Poznámka k položce:_x000d_
- doprava suti v prostoru směrem k přejezdu za pomoci ruční, malotonážní mechanizace</t>
  </si>
  <si>
    <t>-715928023</t>
  </si>
  <si>
    <t>65,316*20</t>
  </si>
  <si>
    <t>838140123</t>
  </si>
  <si>
    <t>0,112+0,412+0,637</t>
  </si>
  <si>
    <t>-803351322</t>
  </si>
  <si>
    <t>1961246603</t>
  </si>
  <si>
    <t>-1393085094</t>
  </si>
  <si>
    <t>0,388+0,033</t>
  </si>
  <si>
    <t>1503775368</t>
  </si>
  <si>
    <t>0,015+52,987+0,42+8,76+0,113+0,269+0,085+0,503</t>
  </si>
  <si>
    <t>1516599581</t>
  </si>
  <si>
    <t>komunální 1 kontejner /3m3</t>
  </si>
  <si>
    <t>-5034820</t>
  </si>
  <si>
    <t>(5,4+1,8)*(3,7+0,9+0,3)</t>
  </si>
  <si>
    <t>-140918038</t>
  </si>
  <si>
    <t>-10259772</t>
  </si>
  <si>
    <t>-862292472</t>
  </si>
  <si>
    <t>2123129270</t>
  </si>
  <si>
    <t>-340133365</t>
  </si>
  <si>
    <t>4*3,4</t>
  </si>
  <si>
    <t>1813653673</t>
  </si>
  <si>
    <t>(5,4+1,8)+(3,7+0,9+0,3)</t>
  </si>
  <si>
    <t>-254542583</t>
  </si>
  <si>
    <t>0,6+0,8+0,6+1+1,4+1,4+1</t>
  </si>
  <si>
    <t>278372195</t>
  </si>
  <si>
    <t>(5,4+1,8)*2+(3,7+0,9+0,3)*2</t>
  </si>
  <si>
    <t>-525903952</t>
  </si>
  <si>
    <t>8*2+12*2</t>
  </si>
  <si>
    <t>874200748</t>
  </si>
  <si>
    <t>2*4</t>
  </si>
  <si>
    <t>776201814</t>
  </si>
  <si>
    <t>Demontáž povlakových podlahovin volně položených podlepených páskou</t>
  </si>
  <si>
    <t>846167348</t>
  </si>
  <si>
    <t>https://podminky.urs.cz/item/CS_URS_2024_01/776201814</t>
  </si>
  <si>
    <t>893110493</t>
  </si>
  <si>
    <t>1214960329</t>
  </si>
  <si>
    <t>-277291877</t>
  </si>
  <si>
    <t>11277343</t>
  </si>
  <si>
    <t>1133417972</t>
  </si>
  <si>
    <t>-631883449</t>
  </si>
  <si>
    <t>Poznámka k položce:_x000d_
projednání a uzavření dohod o přístupu a příjezdu k demolovanému objektu s vlastníky a uživateli dotčených pozemků - Město Kopidlno</t>
  </si>
  <si>
    <t>517317397</t>
  </si>
  <si>
    <t>Poznámka k položce:_x000d_
- ochrana podzemních kabelů v trase cca 120m_x000d_
- demoliční práce, doprava a manipulace se stavebním materiálem, odpady a sutí v bezprostřední blízkosti provozované dopravní cesty</t>
  </si>
  <si>
    <t>08 - Vamberk_demolice kůly a příprava území</t>
  </si>
  <si>
    <t>Vamberk</t>
  </si>
  <si>
    <t xml:space="preserve">    9 - Ostatní konstrukce a práce-bourání</t>
  </si>
  <si>
    <t>111151101</t>
  </si>
  <si>
    <t>Odstranění travin z celkové plochy do 100 m2 strojně</t>
  </si>
  <si>
    <t>https://podminky.urs.cz/item/CS_URS_2024_01/111151101</t>
  </si>
  <si>
    <t>"vyčíštění pozemku za stávají kůlnou" 20</t>
  </si>
  <si>
    <t>181912111</t>
  </si>
  <si>
    <t>Úprava pláně v hornině třídy těžitelnosti I skupiny 3 bez zhutnění ručně</t>
  </si>
  <si>
    <t>https://podminky.urs.cz/item/CS_URS_2024_01/181912111</t>
  </si>
  <si>
    <t>"bourání kůlny - odstranění podlahy" 10*4</t>
  </si>
  <si>
    <t>Ostatní konstrukce a práce-bourání</t>
  </si>
  <si>
    <t>952903R01</t>
  </si>
  <si>
    <t>Čištění budov odstranění, vyklizení vnitřního vybavení a komunálního odpadu</t>
  </si>
  <si>
    <t>"vyklizení objektu před zahájením prací" 10*4</t>
  </si>
  <si>
    <t>"demolice kůlny - zákady" (10*2+4*2)*0,3*0,8</t>
  </si>
  <si>
    <t>965042241</t>
  </si>
  <si>
    <t>Bourání podkladů pod dlažby nebo mazanin betonových nebo z litého asfaltu tl přes 100 mm pl přes 4 m2</t>
  </si>
  <si>
    <t>https://podminky.urs.cz/item/CS_URS_2024_01/965042241</t>
  </si>
  <si>
    <t>"podlaha kůlny" 10*4*0,2</t>
  </si>
  <si>
    <t>965082923</t>
  </si>
  <si>
    <t>Odstranění násypů pod podlahami tl do 100 mm pl přes 2 m2</t>
  </si>
  <si>
    <t>https://podminky.urs.cz/item/CS_URS_2024_01/965082923</t>
  </si>
  <si>
    <t>"bourání kůlny - odstranění podlahy" 10*4*0,1</t>
  </si>
  <si>
    <t>981011112</t>
  </si>
  <si>
    <t>Demolice budov dřevěných ostatních oboustranně obitých případně omítnutých postupným rozebíráním</t>
  </si>
  <si>
    <t>-341501126</t>
  </si>
  <si>
    <t>Demolice budov postupným rozebíráním dřevěných ostatních, oboustranně obitých, případně omítnutých</t>
  </si>
  <si>
    <t>https://podminky.urs.cz/item/CS_URS_2024_01/981011112</t>
  </si>
  <si>
    <t>"demolice kůlny" 10*4*2,7</t>
  </si>
  <si>
    <t>-17124241</t>
  </si>
  <si>
    <t>Poznámka k položce:_x000d_
- doprava suti v prostoru mezi objektem nádraží a plotem - úzký prostor šíře cca 2m, malotonážní mechanizace</t>
  </si>
  <si>
    <t>-1203034303</t>
  </si>
  <si>
    <t>-137305046</t>
  </si>
  <si>
    <t>63,226*19 "Přepočtené koeficientem množství</t>
  </si>
  <si>
    <t>13,44+17,6+5,6</t>
  </si>
  <si>
    <t>997013645</t>
  </si>
  <si>
    <t>Poplatek za uložení na skládce (skládkovné) odpadu asfaltového bez dehtu kód odpadu 17 03 02</t>
  </si>
  <si>
    <t>https://podminky.urs.cz/item/CS_URS_2024_01/997013645</t>
  </si>
  <si>
    <t>712440832</t>
  </si>
  <si>
    <t>Odstranění povlakové krytiny střech přes 10° do 30° z pásů NAIP přitavených v plné ploše dvouvrstvé</t>
  </si>
  <si>
    <t>https://podminky.urs.cz/item/CS_URS_2024_01/712440832</t>
  </si>
  <si>
    <t>"demolice kůlny" 11*5*1,1</t>
  </si>
  <si>
    <t>-1306230504</t>
  </si>
  <si>
    <t>-367415016</t>
  </si>
  <si>
    <t>1399501575</t>
  </si>
  <si>
    <t>-369717018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</si>
</sst>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01" TargetMode="External" /><Relationship Id="rId2" Type="http://schemas.openxmlformats.org/officeDocument/2006/relationships/hyperlink" Target="https://podminky.urs.cz/item/CS_URS_2024_01/181912111" TargetMode="External" /><Relationship Id="rId3" Type="http://schemas.openxmlformats.org/officeDocument/2006/relationships/hyperlink" Target="https://podminky.urs.cz/item/CS_URS_2024_01/961044111" TargetMode="External" /><Relationship Id="rId4" Type="http://schemas.openxmlformats.org/officeDocument/2006/relationships/hyperlink" Target="https://podminky.urs.cz/item/CS_URS_2024_01/965042241" TargetMode="External" /><Relationship Id="rId5" Type="http://schemas.openxmlformats.org/officeDocument/2006/relationships/hyperlink" Target="https://podminky.urs.cz/item/CS_URS_2024_01/965082923" TargetMode="External" /><Relationship Id="rId6" Type="http://schemas.openxmlformats.org/officeDocument/2006/relationships/hyperlink" Target="https://podminky.urs.cz/item/CS_URS_2024_01/981011112" TargetMode="External" /><Relationship Id="rId7" Type="http://schemas.openxmlformats.org/officeDocument/2006/relationships/hyperlink" Target="https://podminky.urs.cz/item/CS_URS_2024_01/997006511" TargetMode="External" /><Relationship Id="rId8" Type="http://schemas.openxmlformats.org/officeDocument/2006/relationships/hyperlink" Target="https://podminky.urs.cz/item/CS_URS_2024_01/997006512" TargetMode="External" /><Relationship Id="rId9" Type="http://schemas.openxmlformats.org/officeDocument/2006/relationships/hyperlink" Target="https://podminky.urs.cz/item/CS_URS_2024_01/997006519" TargetMode="External" /><Relationship Id="rId10" Type="http://schemas.openxmlformats.org/officeDocument/2006/relationships/hyperlink" Target="https://podminky.urs.cz/item/CS_URS_2024_01/997013635" TargetMode="External" /><Relationship Id="rId11" Type="http://schemas.openxmlformats.org/officeDocument/2006/relationships/hyperlink" Target="https://podminky.urs.cz/item/CS_URS_2024_01/997013811" TargetMode="External" /><Relationship Id="rId12" Type="http://schemas.openxmlformats.org/officeDocument/2006/relationships/hyperlink" Target="https://podminky.urs.cz/item/CS_URS_2024_01/997013871" TargetMode="External" /><Relationship Id="rId13" Type="http://schemas.openxmlformats.org/officeDocument/2006/relationships/hyperlink" Target="https://podminky.urs.cz/item/CS_URS_2024_01/997013645" TargetMode="External" /><Relationship Id="rId14" Type="http://schemas.openxmlformats.org/officeDocument/2006/relationships/hyperlink" Target="https://podminky.urs.cz/item/CS_URS_2024_01/712440832" TargetMode="External" /><Relationship Id="rId15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4111101" TargetMode="External" /><Relationship Id="rId2" Type="http://schemas.openxmlformats.org/officeDocument/2006/relationships/hyperlink" Target="https://podminky.urs.cz/item/CS_URS_2024_01/181006115" TargetMode="External" /><Relationship Id="rId3" Type="http://schemas.openxmlformats.org/officeDocument/2006/relationships/hyperlink" Target="https://podminky.urs.cz/item/CS_URS_2024_01/181111131" TargetMode="External" /><Relationship Id="rId4" Type="http://schemas.openxmlformats.org/officeDocument/2006/relationships/hyperlink" Target="https://podminky.urs.cz/item/CS_URS_2024_01/181411121" TargetMode="External" /><Relationship Id="rId5" Type="http://schemas.openxmlformats.org/officeDocument/2006/relationships/hyperlink" Target="https://podminky.urs.cz/item/CS_URS_2024_01/981011416" TargetMode="External" /><Relationship Id="rId6" Type="http://schemas.openxmlformats.org/officeDocument/2006/relationships/hyperlink" Target="https://podminky.urs.cz/item/CS_URS_2024_01/961031411" TargetMode="External" /><Relationship Id="rId7" Type="http://schemas.openxmlformats.org/officeDocument/2006/relationships/hyperlink" Target="https://podminky.urs.cz/item/CS_URS_2024_01/963032819" TargetMode="External" /><Relationship Id="rId8" Type="http://schemas.openxmlformats.org/officeDocument/2006/relationships/hyperlink" Target="https://podminky.urs.cz/item/CS_URS_2024_01/968062375" TargetMode="External" /><Relationship Id="rId9" Type="http://schemas.openxmlformats.org/officeDocument/2006/relationships/hyperlink" Target="https://podminky.urs.cz/item/CS_URS_2024_01/968062455" TargetMode="External" /><Relationship Id="rId10" Type="http://schemas.openxmlformats.org/officeDocument/2006/relationships/hyperlink" Target="https://podminky.urs.cz/item/CS_URS_2024_01/964073211" TargetMode="External" /><Relationship Id="rId11" Type="http://schemas.openxmlformats.org/officeDocument/2006/relationships/hyperlink" Target="https://podminky.urs.cz/item/CS_URS_2024_01/997006002" TargetMode="External" /><Relationship Id="rId12" Type="http://schemas.openxmlformats.org/officeDocument/2006/relationships/hyperlink" Target="https://podminky.urs.cz/item/CS_URS_2024_01/997006511" TargetMode="External" /><Relationship Id="rId13" Type="http://schemas.openxmlformats.org/officeDocument/2006/relationships/hyperlink" Target="https://podminky.urs.cz/item/CS_URS_2024_01/997006512" TargetMode="External" /><Relationship Id="rId14" Type="http://schemas.openxmlformats.org/officeDocument/2006/relationships/hyperlink" Target="https://podminky.urs.cz/item/CS_URS_2024_01/997006519" TargetMode="External" /><Relationship Id="rId15" Type="http://schemas.openxmlformats.org/officeDocument/2006/relationships/hyperlink" Target="https://podminky.urs.cz/item/CS_URS_2023_02/997013811" TargetMode="External" /><Relationship Id="rId16" Type="http://schemas.openxmlformats.org/officeDocument/2006/relationships/hyperlink" Target="https://podminky.urs.cz/item/CS_URS_2024_01/997013871" TargetMode="External" /><Relationship Id="rId17" Type="http://schemas.openxmlformats.org/officeDocument/2006/relationships/hyperlink" Target="https://podminky.urs.cz/item/CS_URS_2024_01/997013875" TargetMode="External" /><Relationship Id="rId18" Type="http://schemas.openxmlformats.org/officeDocument/2006/relationships/hyperlink" Target="https://podminky.urs.cz/item/CS_URS_2024_01/997013635" TargetMode="External" /><Relationship Id="rId19" Type="http://schemas.openxmlformats.org/officeDocument/2006/relationships/hyperlink" Target="https://podminky.urs.cz/item/CS_URS_2024_01/712340832" TargetMode="External" /><Relationship Id="rId20" Type="http://schemas.openxmlformats.org/officeDocument/2006/relationships/hyperlink" Target="https://podminky.urs.cz/item/CS_URS_2024_01/741211827" TargetMode="External" /><Relationship Id="rId21" Type="http://schemas.openxmlformats.org/officeDocument/2006/relationships/hyperlink" Target="https://podminky.urs.cz/item/CS_URS_2024_01/741213813" TargetMode="External" /><Relationship Id="rId22" Type="http://schemas.openxmlformats.org/officeDocument/2006/relationships/hyperlink" Target="https://podminky.urs.cz/item/CS_URS_2024_01/741371841" TargetMode="External" /><Relationship Id="rId23" Type="http://schemas.openxmlformats.org/officeDocument/2006/relationships/hyperlink" Target="https://podminky.urs.cz/item/CS_URS_2024_01/762331812" TargetMode="External" /><Relationship Id="rId24" Type="http://schemas.openxmlformats.org/officeDocument/2006/relationships/hyperlink" Target="https://podminky.urs.cz/item/CS_URS_2024_01/762341811" TargetMode="External" /><Relationship Id="rId25" Type="http://schemas.openxmlformats.org/officeDocument/2006/relationships/hyperlink" Target="https://podminky.urs.cz/item/CS_URS_2024_01/762841811" TargetMode="External" /><Relationship Id="rId26" Type="http://schemas.openxmlformats.org/officeDocument/2006/relationships/hyperlink" Target="https://podminky.urs.cz/item/CS_URS_2024_01/762521811" TargetMode="External" /><Relationship Id="rId27" Type="http://schemas.openxmlformats.org/officeDocument/2006/relationships/hyperlink" Target="https://podminky.urs.cz/item/CS_URS_2024_01/762711820" TargetMode="External" /><Relationship Id="rId28" Type="http://schemas.openxmlformats.org/officeDocument/2006/relationships/hyperlink" Target="https://podminky.urs.cz/item/CS_URS_2024_01/218020552" TargetMode="External" /><Relationship Id="rId29" Type="http://schemas.openxmlformats.org/officeDocument/2006/relationships/hyperlink" Target="https://podminky.urs.cz/item/CS_URS_2024_01/062002000" TargetMode="External" /><Relationship Id="rId30" Type="http://schemas.openxmlformats.org/officeDocument/2006/relationships/hyperlink" Target="https://podminky.urs.cz/item/CS_URS_2023_02/030001000" TargetMode="External" /><Relationship Id="rId31" Type="http://schemas.openxmlformats.org/officeDocument/2006/relationships/hyperlink" Target="https://podminky.urs.cz/item/CS_URS_2023_02/035103001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111131" TargetMode="External" /><Relationship Id="rId2" Type="http://schemas.openxmlformats.org/officeDocument/2006/relationships/hyperlink" Target="https://podminky.urs.cz/item/CS_URS_2024_01/181411121" TargetMode="External" /><Relationship Id="rId3" Type="http://schemas.openxmlformats.org/officeDocument/2006/relationships/hyperlink" Target="https://podminky.urs.cz/item/CS_URS_2024_01/961044111" TargetMode="External" /><Relationship Id="rId4" Type="http://schemas.openxmlformats.org/officeDocument/2006/relationships/hyperlink" Target="https://podminky.urs.cz/item/CS_URS_2024_01/962032631" TargetMode="External" /><Relationship Id="rId5" Type="http://schemas.openxmlformats.org/officeDocument/2006/relationships/hyperlink" Target="https://podminky.urs.cz/item/CS_URS_2024_01/965043441" TargetMode="External" /><Relationship Id="rId6" Type="http://schemas.openxmlformats.org/officeDocument/2006/relationships/hyperlink" Target="https://podminky.urs.cz/item/CS_URS_2024_01/968062375" TargetMode="External" /><Relationship Id="rId7" Type="http://schemas.openxmlformats.org/officeDocument/2006/relationships/hyperlink" Target="https://podminky.urs.cz/item/CS_URS_2024_01/968062455" TargetMode="External" /><Relationship Id="rId8" Type="http://schemas.openxmlformats.org/officeDocument/2006/relationships/hyperlink" Target="https://podminky.urs.cz/item/CS_URS_2024_01/968082015" TargetMode="External" /><Relationship Id="rId9" Type="http://schemas.openxmlformats.org/officeDocument/2006/relationships/hyperlink" Target="https://podminky.urs.cz/item/CS_URS_2024_01/968082021" TargetMode="External" /><Relationship Id="rId10" Type="http://schemas.openxmlformats.org/officeDocument/2006/relationships/hyperlink" Target="https://podminky.urs.cz/item/CS_URS_2024_01/981011416" TargetMode="External" /><Relationship Id="rId11" Type="http://schemas.openxmlformats.org/officeDocument/2006/relationships/hyperlink" Target="https://podminky.urs.cz/item/CS_URS_2024_01/997006012" TargetMode="External" /><Relationship Id="rId12" Type="http://schemas.openxmlformats.org/officeDocument/2006/relationships/hyperlink" Target="https://podminky.urs.cz/item/CS_URS_2024_01/997006511" TargetMode="External" /><Relationship Id="rId13" Type="http://schemas.openxmlformats.org/officeDocument/2006/relationships/hyperlink" Target="https://podminky.urs.cz/item/CS_URS_2024_01/997006512" TargetMode="External" /><Relationship Id="rId14" Type="http://schemas.openxmlformats.org/officeDocument/2006/relationships/hyperlink" Target="https://podminky.urs.cz/item/CS_URS_2024_01/997006519" TargetMode="External" /><Relationship Id="rId15" Type="http://schemas.openxmlformats.org/officeDocument/2006/relationships/hyperlink" Target="https://podminky.urs.cz/item/CS_URS_2024_01/997013804" TargetMode="External" /><Relationship Id="rId16" Type="http://schemas.openxmlformats.org/officeDocument/2006/relationships/hyperlink" Target="https://podminky.urs.cz/item/CS_URS_2024_01/997013811" TargetMode="External" /><Relationship Id="rId17" Type="http://schemas.openxmlformats.org/officeDocument/2006/relationships/hyperlink" Target="https://podminky.urs.cz/item/CS_URS_2024_01/997013813" TargetMode="External" /><Relationship Id="rId18" Type="http://schemas.openxmlformats.org/officeDocument/2006/relationships/hyperlink" Target="https://podminky.urs.cz/item/CS_URS_2024_01/997013875" TargetMode="External" /><Relationship Id="rId19" Type="http://schemas.openxmlformats.org/officeDocument/2006/relationships/hyperlink" Target="https://podminky.urs.cz/item/CS_URS_2024_01/997013871" TargetMode="External" /><Relationship Id="rId20" Type="http://schemas.openxmlformats.org/officeDocument/2006/relationships/hyperlink" Target="https://podminky.urs.cz/item/CS_URS_2024_01/712340832" TargetMode="External" /><Relationship Id="rId21" Type="http://schemas.openxmlformats.org/officeDocument/2006/relationships/hyperlink" Target="https://podminky.urs.cz/item/CS_URS_2024_01/741211827" TargetMode="External" /><Relationship Id="rId22" Type="http://schemas.openxmlformats.org/officeDocument/2006/relationships/hyperlink" Target="https://podminky.urs.cz/item/CS_URS_2024_01/741213813" TargetMode="External" /><Relationship Id="rId23" Type="http://schemas.openxmlformats.org/officeDocument/2006/relationships/hyperlink" Target="https://podminky.urs.cz/item/CS_URS_2024_01/741371841" TargetMode="External" /><Relationship Id="rId24" Type="http://schemas.openxmlformats.org/officeDocument/2006/relationships/hyperlink" Target="https://podminky.urs.cz/item/CS_URS_2024_01/762331812" TargetMode="External" /><Relationship Id="rId25" Type="http://schemas.openxmlformats.org/officeDocument/2006/relationships/hyperlink" Target="https://podminky.urs.cz/item/CS_URS_2024_01/762331814" TargetMode="External" /><Relationship Id="rId26" Type="http://schemas.openxmlformats.org/officeDocument/2006/relationships/hyperlink" Target="https://podminky.urs.cz/item/CS_URS_2024_01/762341811" TargetMode="External" /><Relationship Id="rId27" Type="http://schemas.openxmlformats.org/officeDocument/2006/relationships/hyperlink" Target="https://podminky.urs.cz/item/CS_URS_2024_01/762811811" TargetMode="External" /><Relationship Id="rId28" Type="http://schemas.openxmlformats.org/officeDocument/2006/relationships/hyperlink" Target="https://podminky.urs.cz/item/CS_URS_2024_01/764002801" TargetMode="External" /><Relationship Id="rId29" Type="http://schemas.openxmlformats.org/officeDocument/2006/relationships/hyperlink" Target="https://podminky.urs.cz/item/CS_URS_2024_01/764002811" TargetMode="External" /><Relationship Id="rId30" Type="http://schemas.openxmlformats.org/officeDocument/2006/relationships/hyperlink" Target="https://podminky.urs.cz/item/CS_URS_2024_01/764002851" TargetMode="External" /><Relationship Id="rId31" Type="http://schemas.openxmlformats.org/officeDocument/2006/relationships/hyperlink" Target="https://podminky.urs.cz/item/CS_URS_2024_01/764004801" TargetMode="External" /><Relationship Id="rId32" Type="http://schemas.openxmlformats.org/officeDocument/2006/relationships/hyperlink" Target="https://podminky.urs.cz/item/CS_URS_2024_01/764004841" TargetMode="External" /><Relationship Id="rId33" Type="http://schemas.openxmlformats.org/officeDocument/2006/relationships/hyperlink" Target="https://podminky.urs.cz/item/CS_URS_2024_01/764004861" TargetMode="External" /><Relationship Id="rId34" Type="http://schemas.openxmlformats.org/officeDocument/2006/relationships/hyperlink" Target="https://podminky.urs.cz/item/CS_URS_2024_01/787600831" TargetMode="External" /><Relationship Id="rId35" Type="http://schemas.openxmlformats.org/officeDocument/2006/relationships/hyperlink" Target="https://podminky.urs.cz/item/CS_URS_2024_01/043002000" TargetMode="External" /><Relationship Id="rId3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81006115" TargetMode="External" /><Relationship Id="rId3" Type="http://schemas.openxmlformats.org/officeDocument/2006/relationships/hyperlink" Target="https://podminky.urs.cz/item/CS_URS_2024_01/181111131" TargetMode="External" /><Relationship Id="rId4" Type="http://schemas.openxmlformats.org/officeDocument/2006/relationships/hyperlink" Target="https://podminky.urs.cz/item/CS_URS_2024_01/181411121" TargetMode="External" /><Relationship Id="rId5" Type="http://schemas.openxmlformats.org/officeDocument/2006/relationships/hyperlink" Target="https://podminky.urs.cz/item/CS_URS_2024_01/961044111" TargetMode="External" /><Relationship Id="rId6" Type="http://schemas.openxmlformats.org/officeDocument/2006/relationships/hyperlink" Target="https://podminky.urs.cz/item/CS_URS_2024_01/968072455" TargetMode="External" /><Relationship Id="rId7" Type="http://schemas.openxmlformats.org/officeDocument/2006/relationships/hyperlink" Target="https://podminky.urs.cz/item/CS_URS_2024_01/981332111" TargetMode="External" /><Relationship Id="rId8" Type="http://schemas.openxmlformats.org/officeDocument/2006/relationships/hyperlink" Target="https://podminky.urs.cz/item/CS_URS_2024_01/997006012" TargetMode="External" /><Relationship Id="rId9" Type="http://schemas.openxmlformats.org/officeDocument/2006/relationships/hyperlink" Target="https://podminky.urs.cz/item/CS_URS_2024_01/997006511" TargetMode="External" /><Relationship Id="rId10" Type="http://schemas.openxmlformats.org/officeDocument/2006/relationships/hyperlink" Target="https://podminky.urs.cz/item/CS_URS_2024_01/997006512" TargetMode="External" /><Relationship Id="rId11" Type="http://schemas.openxmlformats.org/officeDocument/2006/relationships/hyperlink" Target="https://podminky.urs.cz/item/CS_URS_2024_01/997006519" TargetMode="External" /><Relationship Id="rId12" Type="http://schemas.openxmlformats.org/officeDocument/2006/relationships/hyperlink" Target="https://podminky.urs.cz/item/CS_URS_2024_01/997013631" TargetMode="External" /><Relationship Id="rId13" Type="http://schemas.openxmlformats.org/officeDocument/2006/relationships/hyperlink" Target="https://podminky.urs.cz/item/CS_URS_2024_01/997013811" TargetMode="External" /><Relationship Id="rId14" Type="http://schemas.openxmlformats.org/officeDocument/2006/relationships/hyperlink" Target="https://podminky.urs.cz/item/CS_URS_2024_01/997013875" TargetMode="External" /><Relationship Id="rId15" Type="http://schemas.openxmlformats.org/officeDocument/2006/relationships/hyperlink" Target="https://podminky.urs.cz/item/CS_URS_2024_01/997013635" TargetMode="External" /><Relationship Id="rId16" Type="http://schemas.openxmlformats.org/officeDocument/2006/relationships/hyperlink" Target="https://podminky.urs.cz/item/CS_URS_2024_01/712340832" TargetMode="External" /><Relationship Id="rId17" Type="http://schemas.openxmlformats.org/officeDocument/2006/relationships/hyperlink" Target="https://podminky.urs.cz/item/CS_URS_2024_01/762331812" TargetMode="External" /><Relationship Id="rId18" Type="http://schemas.openxmlformats.org/officeDocument/2006/relationships/hyperlink" Target="https://podminky.urs.cz/item/CS_URS_2024_01/76234181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006115" TargetMode="External" /><Relationship Id="rId2" Type="http://schemas.openxmlformats.org/officeDocument/2006/relationships/hyperlink" Target="https://podminky.urs.cz/item/CS_URS_2024_01/181111131" TargetMode="External" /><Relationship Id="rId3" Type="http://schemas.openxmlformats.org/officeDocument/2006/relationships/hyperlink" Target="https://podminky.urs.cz/item/CS_URS_2024_01/181411121" TargetMode="External" /><Relationship Id="rId4" Type="http://schemas.openxmlformats.org/officeDocument/2006/relationships/hyperlink" Target="https://podminky.urs.cz/item/CS_URS_2024_01/961031411" TargetMode="External" /><Relationship Id="rId5" Type="http://schemas.openxmlformats.org/officeDocument/2006/relationships/hyperlink" Target="https://podminky.urs.cz/item/CS_URS_2024_01/963032819" TargetMode="External" /><Relationship Id="rId6" Type="http://schemas.openxmlformats.org/officeDocument/2006/relationships/hyperlink" Target="https://podminky.urs.cz/item/CS_URS_2024_01/965082941" TargetMode="External" /><Relationship Id="rId7" Type="http://schemas.openxmlformats.org/officeDocument/2006/relationships/hyperlink" Target="https://podminky.urs.cz/item/CS_URS_2024_01/968062375" TargetMode="External" /><Relationship Id="rId8" Type="http://schemas.openxmlformats.org/officeDocument/2006/relationships/hyperlink" Target="https://podminky.urs.cz/item/CS_URS_2024_01/981011313" TargetMode="External" /><Relationship Id="rId9" Type="http://schemas.openxmlformats.org/officeDocument/2006/relationships/hyperlink" Target="https://podminky.urs.cz/item/CS_URS_2024_01/997006511" TargetMode="External" /><Relationship Id="rId10" Type="http://schemas.openxmlformats.org/officeDocument/2006/relationships/hyperlink" Target="https://podminky.urs.cz/item/CS_URS_2024_01/997006519" TargetMode="External" /><Relationship Id="rId11" Type="http://schemas.openxmlformats.org/officeDocument/2006/relationships/hyperlink" Target="https://podminky.urs.cz/item/CS_URS_2024_01/997013804" TargetMode="External" /><Relationship Id="rId12" Type="http://schemas.openxmlformats.org/officeDocument/2006/relationships/hyperlink" Target="https://podminky.urs.cz/item/CS_URS_2024_01/997013811" TargetMode="External" /><Relationship Id="rId13" Type="http://schemas.openxmlformats.org/officeDocument/2006/relationships/hyperlink" Target="https://podminky.urs.cz/item/CS_URS_2024_01/997013814" TargetMode="External" /><Relationship Id="rId14" Type="http://schemas.openxmlformats.org/officeDocument/2006/relationships/hyperlink" Target="https://podminky.urs.cz/item/CS_URS_2024_01/997013871" TargetMode="External" /><Relationship Id="rId15" Type="http://schemas.openxmlformats.org/officeDocument/2006/relationships/hyperlink" Target="https://podminky.urs.cz/item/CS_URS_2024_01/997013873" TargetMode="External" /><Relationship Id="rId16" Type="http://schemas.openxmlformats.org/officeDocument/2006/relationships/hyperlink" Target="https://podminky.urs.cz/item/CS_URS_2024_01/712840861" TargetMode="External" /><Relationship Id="rId17" Type="http://schemas.openxmlformats.org/officeDocument/2006/relationships/hyperlink" Target="https://podminky.urs.cz/item/CS_URS_2024_01/741211813" TargetMode="External" /><Relationship Id="rId18" Type="http://schemas.openxmlformats.org/officeDocument/2006/relationships/hyperlink" Target="https://podminky.urs.cz/item/CS_URS_2024_01/762341811" TargetMode="External" /><Relationship Id="rId19" Type="http://schemas.openxmlformats.org/officeDocument/2006/relationships/hyperlink" Target="https://podminky.urs.cz/item/CS_URS_2024_01/762351812" TargetMode="External" /><Relationship Id="rId20" Type="http://schemas.openxmlformats.org/officeDocument/2006/relationships/hyperlink" Target="https://podminky.urs.cz/item/CS_URS_2024_01/762751820" TargetMode="External" /><Relationship Id="rId21" Type="http://schemas.openxmlformats.org/officeDocument/2006/relationships/hyperlink" Target="https://podminky.urs.cz/item/CS_URS_2024_01/762822820" TargetMode="External" /><Relationship Id="rId22" Type="http://schemas.openxmlformats.org/officeDocument/2006/relationships/hyperlink" Target="https://podminky.urs.cz/item/CS_URS_2024_01/762841811" TargetMode="External" /><Relationship Id="rId23" Type="http://schemas.openxmlformats.org/officeDocument/2006/relationships/hyperlink" Target="https://podminky.urs.cz/item/CS_URS_2024_01/762841812" TargetMode="External" /><Relationship Id="rId24" Type="http://schemas.openxmlformats.org/officeDocument/2006/relationships/hyperlink" Target="https://podminky.urs.cz/item/CS_URS_2024_01/764004801" TargetMode="External" /><Relationship Id="rId25" Type="http://schemas.openxmlformats.org/officeDocument/2006/relationships/hyperlink" Target="https://podminky.urs.cz/item/CS_URS_2024_01/764004841" TargetMode="External" /><Relationship Id="rId26" Type="http://schemas.openxmlformats.org/officeDocument/2006/relationships/hyperlink" Target="https://podminky.urs.cz/item/CS_URS_2024_01/767995113" TargetMode="External" /><Relationship Id="rId27" Type="http://schemas.openxmlformats.org/officeDocument/2006/relationships/hyperlink" Target="https://podminky.urs.cz/item/CS_URS_2024_01/787600802" TargetMode="External" /><Relationship Id="rId28" Type="http://schemas.openxmlformats.org/officeDocument/2006/relationships/hyperlink" Target="https://podminky.urs.cz/item/CS_URS_2021_01/030001000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62301501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181006115" TargetMode="External" /><Relationship Id="rId5" Type="http://schemas.openxmlformats.org/officeDocument/2006/relationships/hyperlink" Target="https://podminky.urs.cz/item/CS_URS_2024_01/181111131" TargetMode="External" /><Relationship Id="rId6" Type="http://schemas.openxmlformats.org/officeDocument/2006/relationships/hyperlink" Target="https://podminky.urs.cz/item/CS_URS_2024_01/181411121" TargetMode="External" /><Relationship Id="rId7" Type="http://schemas.openxmlformats.org/officeDocument/2006/relationships/hyperlink" Target="https://podminky.urs.cz/item/CS_URS_2024_01/965043441" TargetMode="External" /><Relationship Id="rId8" Type="http://schemas.openxmlformats.org/officeDocument/2006/relationships/hyperlink" Target="https://podminky.urs.cz/item/CS_URS_2024_01/966052111" TargetMode="External" /><Relationship Id="rId9" Type="http://schemas.openxmlformats.org/officeDocument/2006/relationships/hyperlink" Target="https://podminky.urs.cz/item/CS_URS_2024_01/962032631" TargetMode="External" /><Relationship Id="rId10" Type="http://schemas.openxmlformats.org/officeDocument/2006/relationships/hyperlink" Target="https://podminky.urs.cz/item/CS_URS_2024_01/968062245" TargetMode="External" /><Relationship Id="rId11" Type="http://schemas.openxmlformats.org/officeDocument/2006/relationships/hyperlink" Target="https://podminky.urs.cz/item/CS_URS_2024_01/968062455" TargetMode="External" /><Relationship Id="rId12" Type="http://schemas.openxmlformats.org/officeDocument/2006/relationships/hyperlink" Target="https://podminky.urs.cz/item/CS_URS_2024_01/762841812" TargetMode="External" /><Relationship Id="rId13" Type="http://schemas.openxmlformats.org/officeDocument/2006/relationships/hyperlink" Target="https://podminky.urs.cz/item/CS_URS_2024_01/981011111" TargetMode="External" /><Relationship Id="rId14" Type="http://schemas.openxmlformats.org/officeDocument/2006/relationships/hyperlink" Target="https://podminky.urs.cz/item/CS_URS_2024_01/981011415" TargetMode="External" /><Relationship Id="rId15" Type="http://schemas.openxmlformats.org/officeDocument/2006/relationships/hyperlink" Target="https://podminky.urs.cz/item/CS_URS_2024_01/997006002" TargetMode="External" /><Relationship Id="rId16" Type="http://schemas.openxmlformats.org/officeDocument/2006/relationships/hyperlink" Target="https://podminky.urs.cz/item/CS_URS_2024_01/997006511" TargetMode="External" /><Relationship Id="rId17" Type="http://schemas.openxmlformats.org/officeDocument/2006/relationships/hyperlink" Target="https://podminky.urs.cz/item/CS_URS_2024_01/997006519" TargetMode="External" /><Relationship Id="rId18" Type="http://schemas.openxmlformats.org/officeDocument/2006/relationships/hyperlink" Target="https://podminky.urs.cz/item/CS_URS_2024_01/997013635" TargetMode="External" /><Relationship Id="rId19" Type="http://schemas.openxmlformats.org/officeDocument/2006/relationships/hyperlink" Target="https://podminky.urs.cz/item/CS_URS_2024_01/997013811" TargetMode="External" /><Relationship Id="rId20" Type="http://schemas.openxmlformats.org/officeDocument/2006/relationships/hyperlink" Target="https://podminky.urs.cz/item/CS_URS_2024_01/997013821" TargetMode="External" /><Relationship Id="rId21" Type="http://schemas.openxmlformats.org/officeDocument/2006/relationships/hyperlink" Target="https://podminky.urs.cz/item/CS_URS_2024_01/997006004" TargetMode="External" /><Relationship Id="rId22" Type="http://schemas.openxmlformats.org/officeDocument/2006/relationships/hyperlink" Target="https://podminky.urs.cz/item/CS_URS_2024_01/997013871" TargetMode="External" /><Relationship Id="rId23" Type="http://schemas.openxmlformats.org/officeDocument/2006/relationships/hyperlink" Target="https://podminky.urs.cz/item/CS_URS_2024_01/725110812" TargetMode="External" /><Relationship Id="rId24" Type="http://schemas.openxmlformats.org/officeDocument/2006/relationships/hyperlink" Target="https://podminky.urs.cz/item/CS_URS_2024_01/725210821" TargetMode="External" /><Relationship Id="rId25" Type="http://schemas.openxmlformats.org/officeDocument/2006/relationships/hyperlink" Target="https://podminky.urs.cz/item/CS_URS_2024_01/741211827" TargetMode="External" /><Relationship Id="rId26" Type="http://schemas.openxmlformats.org/officeDocument/2006/relationships/hyperlink" Target="https://podminky.urs.cz/item/CS_URS_2024_01/741371841" TargetMode="External" /><Relationship Id="rId27" Type="http://schemas.openxmlformats.org/officeDocument/2006/relationships/hyperlink" Target="https://podminky.urs.cz/item/CS_URS_2024_01/762331812" TargetMode="External" /><Relationship Id="rId28" Type="http://schemas.openxmlformats.org/officeDocument/2006/relationships/hyperlink" Target="https://podminky.urs.cz/item/CS_URS_2024_01/762343811" TargetMode="External" /><Relationship Id="rId29" Type="http://schemas.openxmlformats.org/officeDocument/2006/relationships/hyperlink" Target="https://podminky.urs.cz/item/CS_URS_2024_01/762822820" TargetMode="External" /><Relationship Id="rId30" Type="http://schemas.openxmlformats.org/officeDocument/2006/relationships/hyperlink" Target="https://podminky.urs.cz/item/CS_URS_2024_01/762841812" TargetMode="External" /><Relationship Id="rId31" Type="http://schemas.openxmlformats.org/officeDocument/2006/relationships/hyperlink" Target="https://podminky.urs.cz/item/CS_URS_2024_01/764002801" TargetMode="External" /><Relationship Id="rId32" Type="http://schemas.openxmlformats.org/officeDocument/2006/relationships/hyperlink" Target="https://podminky.urs.cz/item/CS_URS_2024_01/764002881" TargetMode="External" /><Relationship Id="rId33" Type="http://schemas.openxmlformats.org/officeDocument/2006/relationships/hyperlink" Target="https://podminky.urs.cz/item/CS_URS_2024_01/764004801" TargetMode="External" /><Relationship Id="rId34" Type="http://schemas.openxmlformats.org/officeDocument/2006/relationships/hyperlink" Target="https://podminky.urs.cz/item/CS_URS_2024_01/764004861" TargetMode="External" /><Relationship Id="rId35" Type="http://schemas.openxmlformats.org/officeDocument/2006/relationships/hyperlink" Target="https://podminky.urs.cz/item/CS_URS_2024_01/765131803" TargetMode="External" /><Relationship Id="rId36" Type="http://schemas.openxmlformats.org/officeDocument/2006/relationships/hyperlink" Target="https://podminky.urs.cz/item/CS_URS_2024_01/765131823" TargetMode="External" /><Relationship Id="rId37" Type="http://schemas.openxmlformats.org/officeDocument/2006/relationships/hyperlink" Target="https://podminky.urs.cz/item/CS_URS_2024_01/765131843" TargetMode="External" /><Relationship Id="rId38" Type="http://schemas.openxmlformats.org/officeDocument/2006/relationships/hyperlink" Target="https://podminky.urs.cz/item/CS_URS_2024_01/765131853" TargetMode="External" /><Relationship Id="rId39" Type="http://schemas.openxmlformats.org/officeDocument/2006/relationships/hyperlink" Target="https://podminky.urs.cz/item/CS_URS_2024_01/998765211" TargetMode="External" /><Relationship Id="rId40" Type="http://schemas.openxmlformats.org/officeDocument/2006/relationships/hyperlink" Target="https://podminky.urs.cz/item/CS_URS_2021_01/030001000" TargetMode="External" /><Relationship Id="rId41" Type="http://schemas.openxmlformats.org/officeDocument/2006/relationships/hyperlink" Target="https://podminky.urs.cz/item/CS_URS_2021_01/062002000" TargetMode="External" /><Relationship Id="rId4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9003223" TargetMode="External" /><Relationship Id="rId2" Type="http://schemas.openxmlformats.org/officeDocument/2006/relationships/hyperlink" Target="https://podminky.urs.cz/item/CS_URS_2024_01/119003224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181006115" TargetMode="External" /><Relationship Id="rId5" Type="http://schemas.openxmlformats.org/officeDocument/2006/relationships/hyperlink" Target="https://podminky.urs.cz/item/CS_URS_2024_01/181111131" TargetMode="External" /><Relationship Id="rId6" Type="http://schemas.openxmlformats.org/officeDocument/2006/relationships/hyperlink" Target="https://podminky.urs.cz/item/CS_URS_2024_01/181411121" TargetMode="External" /><Relationship Id="rId7" Type="http://schemas.openxmlformats.org/officeDocument/2006/relationships/hyperlink" Target="https://podminky.urs.cz/item/CS_URS_2024_01/113106132" TargetMode="External" /><Relationship Id="rId8" Type="http://schemas.openxmlformats.org/officeDocument/2006/relationships/hyperlink" Target="https://podminky.urs.cz/item/CS_URS_2024_01/894414211" TargetMode="External" /><Relationship Id="rId9" Type="http://schemas.openxmlformats.org/officeDocument/2006/relationships/hyperlink" Target="https://podminky.urs.cz/item/CS_URS_2024_01/966080103" TargetMode="External" /><Relationship Id="rId10" Type="http://schemas.openxmlformats.org/officeDocument/2006/relationships/hyperlink" Target="https://podminky.urs.cz/item/CS_URS_2024_01/977131110" TargetMode="External" /><Relationship Id="rId11" Type="http://schemas.openxmlformats.org/officeDocument/2006/relationships/hyperlink" Target="https://podminky.urs.cz/item/CS_URS_2024_01/981011315" TargetMode="External" /><Relationship Id="rId12" Type="http://schemas.openxmlformats.org/officeDocument/2006/relationships/hyperlink" Target="https://podminky.urs.cz/item/CS_URS_2024_01/961044111" TargetMode="External" /><Relationship Id="rId13" Type="http://schemas.openxmlformats.org/officeDocument/2006/relationships/hyperlink" Target="https://podminky.urs.cz/item/CS_URS_2024_01/968082021" TargetMode="External" /><Relationship Id="rId14" Type="http://schemas.openxmlformats.org/officeDocument/2006/relationships/hyperlink" Target="https://podminky.urs.cz/item/CS_URS_2024_01/968062375" TargetMode="External" /><Relationship Id="rId15" Type="http://schemas.openxmlformats.org/officeDocument/2006/relationships/hyperlink" Target="https://podminky.urs.cz/item/CS_URS_2024_01/997006002" TargetMode="External" /><Relationship Id="rId16" Type="http://schemas.openxmlformats.org/officeDocument/2006/relationships/hyperlink" Target="https://podminky.urs.cz/item/CS_URS_2024_01/997006511" TargetMode="External" /><Relationship Id="rId17" Type="http://schemas.openxmlformats.org/officeDocument/2006/relationships/hyperlink" Target="https://podminky.urs.cz/item/CS_URS_2024_01/997006519" TargetMode="External" /><Relationship Id="rId18" Type="http://schemas.openxmlformats.org/officeDocument/2006/relationships/hyperlink" Target="https://podminky.urs.cz/item/CS_URS_2024_01/997013804" TargetMode="External" /><Relationship Id="rId19" Type="http://schemas.openxmlformats.org/officeDocument/2006/relationships/hyperlink" Target="https://podminky.urs.cz/item/CS_URS_2024_01/997013811" TargetMode="External" /><Relationship Id="rId20" Type="http://schemas.openxmlformats.org/officeDocument/2006/relationships/hyperlink" Target="https://podminky.urs.cz/item/CS_URS_2024_01/997013814" TargetMode="External" /><Relationship Id="rId21" Type="http://schemas.openxmlformats.org/officeDocument/2006/relationships/hyperlink" Target="https://podminky.urs.cz/item/CS_URS_2024_01/997013871" TargetMode="External" /><Relationship Id="rId22" Type="http://schemas.openxmlformats.org/officeDocument/2006/relationships/hyperlink" Target="https://podminky.urs.cz/item/CS_URS_2024_01/997013635" TargetMode="External" /><Relationship Id="rId23" Type="http://schemas.openxmlformats.org/officeDocument/2006/relationships/hyperlink" Target="https://podminky.urs.cz/item/CS_URS_2024_01/741211821" TargetMode="External" /><Relationship Id="rId24" Type="http://schemas.openxmlformats.org/officeDocument/2006/relationships/hyperlink" Target="https://podminky.urs.cz/item/CS_URS_2024_01/762331812" TargetMode="External" /><Relationship Id="rId25" Type="http://schemas.openxmlformats.org/officeDocument/2006/relationships/hyperlink" Target="https://podminky.urs.cz/item/CS_URS_2024_01/762341811" TargetMode="External" /><Relationship Id="rId26" Type="http://schemas.openxmlformats.org/officeDocument/2006/relationships/hyperlink" Target="https://podminky.urs.cz/item/CS_URS_2024_01/762522812" TargetMode="External" /><Relationship Id="rId27" Type="http://schemas.openxmlformats.org/officeDocument/2006/relationships/hyperlink" Target="https://podminky.urs.cz/item/CS_URS_2024_01/762841812" TargetMode="External" /><Relationship Id="rId28" Type="http://schemas.openxmlformats.org/officeDocument/2006/relationships/hyperlink" Target="https://podminky.urs.cz/item/CS_URS_2024_01/764001831" TargetMode="External" /><Relationship Id="rId29" Type="http://schemas.openxmlformats.org/officeDocument/2006/relationships/hyperlink" Target="https://podminky.urs.cz/item/CS_URS_2024_01/764002801" TargetMode="External" /><Relationship Id="rId30" Type="http://schemas.openxmlformats.org/officeDocument/2006/relationships/hyperlink" Target="https://podminky.urs.cz/item/CS_URS_2024_01/764002851" TargetMode="External" /><Relationship Id="rId31" Type="http://schemas.openxmlformats.org/officeDocument/2006/relationships/hyperlink" Target="https://podminky.urs.cz/item/CS_URS_2024_01/764004801" TargetMode="External" /><Relationship Id="rId32" Type="http://schemas.openxmlformats.org/officeDocument/2006/relationships/hyperlink" Target="https://podminky.urs.cz/item/CS_URS_2024_01/764004841" TargetMode="External" /><Relationship Id="rId33" Type="http://schemas.openxmlformats.org/officeDocument/2006/relationships/hyperlink" Target="https://podminky.urs.cz/item/CS_URS_2024_01/764004861" TargetMode="External" /><Relationship Id="rId34" Type="http://schemas.openxmlformats.org/officeDocument/2006/relationships/hyperlink" Target="https://podminky.urs.cz/item/CS_URS_2024_01/766421811" TargetMode="External" /><Relationship Id="rId35" Type="http://schemas.openxmlformats.org/officeDocument/2006/relationships/hyperlink" Target="https://podminky.urs.cz/item/CS_URS_2024_01/766421821" TargetMode="External" /><Relationship Id="rId36" Type="http://schemas.openxmlformats.org/officeDocument/2006/relationships/hyperlink" Target="https://podminky.urs.cz/item/CS_URS_2024_01/767661811" TargetMode="External" /><Relationship Id="rId37" Type="http://schemas.openxmlformats.org/officeDocument/2006/relationships/hyperlink" Target="https://podminky.urs.cz/item/CS_URS_2024_01/767995113" TargetMode="External" /><Relationship Id="rId38" Type="http://schemas.openxmlformats.org/officeDocument/2006/relationships/hyperlink" Target="https://podminky.urs.cz/item/CS_URS_2024_01/776201812" TargetMode="External" /><Relationship Id="rId39" Type="http://schemas.openxmlformats.org/officeDocument/2006/relationships/hyperlink" Target="https://podminky.urs.cz/item/CS_URS_2024_01/787600802" TargetMode="External" /><Relationship Id="rId40" Type="http://schemas.openxmlformats.org/officeDocument/2006/relationships/hyperlink" Target="https://podminky.urs.cz/item/CS_URS_2021_01/030001000" TargetMode="External" /><Relationship Id="rId4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4111101" TargetMode="External" /><Relationship Id="rId2" Type="http://schemas.openxmlformats.org/officeDocument/2006/relationships/hyperlink" Target="https://podminky.urs.cz/item/CS_URS_2024_01/181006115" TargetMode="External" /><Relationship Id="rId3" Type="http://schemas.openxmlformats.org/officeDocument/2006/relationships/hyperlink" Target="https://podminky.urs.cz/item/CS_URS_2024_01/181111131" TargetMode="External" /><Relationship Id="rId4" Type="http://schemas.openxmlformats.org/officeDocument/2006/relationships/hyperlink" Target="https://podminky.urs.cz/item/CS_URS_2024_01/181411121" TargetMode="External" /><Relationship Id="rId5" Type="http://schemas.openxmlformats.org/officeDocument/2006/relationships/hyperlink" Target="https://podminky.urs.cz/item/CS_URS_2024_01/338171111" TargetMode="External" /><Relationship Id="rId6" Type="http://schemas.openxmlformats.org/officeDocument/2006/relationships/hyperlink" Target="https://podminky.urs.cz/item/CS_URS_2024_01/348401130" TargetMode="External" /><Relationship Id="rId7" Type="http://schemas.openxmlformats.org/officeDocument/2006/relationships/hyperlink" Target="https://podminky.urs.cz/item/CS_URS_2024_01/961031411" TargetMode="External" /><Relationship Id="rId8" Type="http://schemas.openxmlformats.org/officeDocument/2006/relationships/hyperlink" Target="https://podminky.urs.cz/item/CS_URS_2024_01/981011315" TargetMode="External" /><Relationship Id="rId9" Type="http://schemas.openxmlformats.org/officeDocument/2006/relationships/hyperlink" Target="https://podminky.urs.cz/item/CS_URS_2024_01/965043441" TargetMode="External" /><Relationship Id="rId10" Type="http://schemas.openxmlformats.org/officeDocument/2006/relationships/hyperlink" Target="https://podminky.urs.cz/item/CS_URS_2024_01/962032631" TargetMode="External" /><Relationship Id="rId11" Type="http://schemas.openxmlformats.org/officeDocument/2006/relationships/hyperlink" Target="https://podminky.urs.cz/item/CS_URS_2024_01/968062245" TargetMode="External" /><Relationship Id="rId12" Type="http://schemas.openxmlformats.org/officeDocument/2006/relationships/hyperlink" Target="https://podminky.urs.cz/item/CS_URS_2024_01/968062455" TargetMode="External" /><Relationship Id="rId13" Type="http://schemas.openxmlformats.org/officeDocument/2006/relationships/hyperlink" Target="https://podminky.urs.cz/item/CS_URS_2024_01/997006511" TargetMode="External" /><Relationship Id="rId14" Type="http://schemas.openxmlformats.org/officeDocument/2006/relationships/hyperlink" Target="https://podminky.urs.cz/item/CS_URS_2024_01/997006519" TargetMode="External" /><Relationship Id="rId15" Type="http://schemas.openxmlformats.org/officeDocument/2006/relationships/hyperlink" Target="https://podminky.urs.cz/item/CS_URS_2024_01/997013804" TargetMode="External" /><Relationship Id="rId16" Type="http://schemas.openxmlformats.org/officeDocument/2006/relationships/hyperlink" Target="https://podminky.urs.cz/item/CS_URS_2024_01/997013811" TargetMode="External" /><Relationship Id="rId17" Type="http://schemas.openxmlformats.org/officeDocument/2006/relationships/hyperlink" Target="https://podminky.urs.cz/item/CS_URS_2024_01/997013814" TargetMode="External" /><Relationship Id="rId18" Type="http://schemas.openxmlformats.org/officeDocument/2006/relationships/hyperlink" Target="https://podminky.urs.cz/item/CS_URS_2024_01/997013871" TargetMode="External" /><Relationship Id="rId19" Type="http://schemas.openxmlformats.org/officeDocument/2006/relationships/hyperlink" Target="https://podminky.urs.cz/item/CS_URS_2024_01/997013635" TargetMode="External" /><Relationship Id="rId20" Type="http://schemas.openxmlformats.org/officeDocument/2006/relationships/hyperlink" Target="https://podminky.urs.cz/item/CS_URS_2024_01/712440833" TargetMode="External" /><Relationship Id="rId21" Type="http://schemas.openxmlformats.org/officeDocument/2006/relationships/hyperlink" Target="https://podminky.urs.cz/item/CS_URS_2024_01/725210821" TargetMode="External" /><Relationship Id="rId22" Type="http://schemas.openxmlformats.org/officeDocument/2006/relationships/hyperlink" Target="https://podminky.urs.cz/item/CS_URS_2024_01/725530823" TargetMode="External" /><Relationship Id="rId23" Type="http://schemas.openxmlformats.org/officeDocument/2006/relationships/hyperlink" Target="https://podminky.urs.cz/item/CS_URS_2024_01/741211813" TargetMode="External" /><Relationship Id="rId24" Type="http://schemas.openxmlformats.org/officeDocument/2006/relationships/hyperlink" Target="https://podminky.urs.cz/item/CS_URS_2024_01/741371841" TargetMode="External" /><Relationship Id="rId25" Type="http://schemas.openxmlformats.org/officeDocument/2006/relationships/hyperlink" Target="https://podminky.urs.cz/item/CS_URS_2024_01/762331811" TargetMode="External" /><Relationship Id="rId26" Type="http://schemas.openxmlformats.org/officeDocument/2006/relationships/hyperlink" Target="https://podminky.urs.cz/item/CS_URS_2024_01/762341811" TargetMode="External" /><Relationship Id="rId27" Type="http://schemas.openxmlformats.org/officeDocument/2006/relationships/hyperlink" Target="https://podminky.urs.cz/item/CS_URS_2024_01/762731811" TargetMode="External" /><Relationship Id="rId28" Type="http://schemas.openxmlformats.org/officeDocument/2006/relationships/hyperlink" Target="https://podminky.urs.cz/item/CS_URS_2024_01/762841812" TargetMode="External" /><Relationship Id="rId29" Type="http://schemas.openxmlformats.org/officeDocument/2006/relationships/hyperlink" Target="https://podminky.urs.cz/item/CS_URS_2024_01/766411821" TargetMode="External" /><Relationship Id="rId30" Type="http://schemas.openxmlformats.org/officeDocument/2006/relationships/hyperlink" Target="https://podminky.urs.cz/item/CS_URS_2024_01/766411822" TargetMode="External" /><Relationship Id="rId31" Type="http://schemas.openxmlformats.org/officeDocument/2006/relationships/hyperlink" Target="https://podminky.urs.cz/item/CS_URS_2024_01/776201812" TargetMode="External" /><Relationship Id="rId32" Type="http://schemas.openxmlformats.org/officeDocument/2006/relationships/hyperlink" Target="https://podminky.urs.cz/item/CS_URS_2024_01/787600802" TargetMode="External" /><Relationship Id="rId33" Type="http://schemas.openxmlformats.org/officeDocument/2006/relationships/hyperlink" Target="https://podminky.urs.cz/item/CS_URS_2021_01/030001000" TargetMode="External" /><Relationship Id="rId34" Type="http://schemas.openxmlformats.org/officeDocument/2006/relationships/hyperlink" Target="https://podminky.urs.cz/item/CS_URS_2024_01/062002000" TargetMode="External" /><Relationship Id="rId3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62301501" TargetMode="External" /><Relationship Id="rId3" Type="http://schemas.openxmlformats.org/officeDocument/2006/relationships/hyperlink" Target="https://podminky.urs.cz/item/CS_URS_2024_01/174111101" TargetMode="External" /><Relationship Id="rId4" Type="http://schemas.openxmlformats.org/officeDocument/2006/relationships/hyperlink" Target="https://podminky.urs.cz/item/CS_URS_2024_01/181006115" TargetMode="External" /><Relationship Id="rId5" Type="http://schemas.openxmlformats.org/officeDocument/2006/relationships/hyperlink" Target="https://podminky.urs.cz/item/CS_URS_2024_01/181111131" TargetMode="External" /><Relationship Id="rId6" Type="http://schemas.openxmlformats.org/officeDocument/2006/relationships/hyperlink" Target="https://podminky.urs.cz/item/CS_URS_2024_01/181411121" TargetMode="External" /><Relationship Id="rId7" Type="http://schemas.openxmlformats.org/officeDocument/2006/relationships/hyperlink" Target="https://podminky.urs.cz/item/CS_URS_2024_01/973049131" TargetMode="External" /><Relationship Id="rId8" Type="http://schemas.openxmlformats.org/officeDocument/2006/relationships/hyperlink" Target="https://podminky.urs.cz/item/CS_URS_2024_01/981011416" TargetMode="External" /><Relationship Id="rId9" Type="http://schemas.openxmlformats.org/officeDocument/2006/relationships/hyperlink" Target="https://podminky.urs.cz/item/CS_URS_2024_01/963042819" TargetMode="External" /><Relationship Id="rId10" Type="http://schemas.openxmlformats.org/officeDocument/2006/relationships/hyperlink" Target="https://podminky.urs.cz/item/CS_URS_2024_01/961044111" TargetMode="External" /><Relationship Id="rId11" Type="http://schemas.openxmlformats.org/officeDocument/2006/relationships/hyperlink" Target="https://podminky.urs.cz/item/CS_URS_2024_01/964073321" TargetMode="External" /><Relationship Id="rId12" Type="http://schemas.openxmlformats.org/officeDocument/2006/relationships/hyperlink" Target="https://podminky.urs.cz/item/CS_URS_2024_01/968082015" TargetMode="External" /><Relationship Id="rId13" Type="http://schemas.openxmlformats.org/officeDocument/2006/relationships/hyperlink" Target="https://podminky.urs.cz/item/CS_URS_2024_01/968082016" TargetMode="External" /><Relationship Id="rId14" Type="http://schemas.openxmlformats.org/officeDocument/2006/relationships/hyperlink" Target="https://podminky.urs.cz/item/CS_URS_2024_01/968072455" TargetMode="External" /><Relationship Id="rId15" Type="http://schemas.openxmlformats.org/officeDocument/2006/relationships/hyperlink" Target="https://podminky.urs.cz/item/CS_URS_2024_01/966080103" TargetMode="External" /><Relationship Id="rId16" Type="http://schemas.openxmlformats.org/officeDocument/2006/relationships/hyperlink" Target="https://podminky.urs.cz/item/CS_URS_2024_01/997006002" TargetMode="External" /><Relationship Id="rId17" Type="http://schemas.openxmlformats.org/officeDocument/2006/relationships/hyperlink" Target="https://podminky.urs.cz/item/CS_URS_2024_01/997006511" TargetMode="External" /><Relationship Id="rId18" Type="http://schemas.openxmlformats.org/officeDocument/2006/relationships/hyperlink" Target="https://podminky.urs.cz/item/CS_URS_2024_01/997006512" TargetMode="External" /><Relationship Id="rId19" Type="http://schemas.openxmlformats.org/officeDocument/2006/relationships/hyperlink" Target="https://podminky.urs.cz/item/CS_URS_2024_01/997006519" TargetMode="External" /><Relationship Id="rId20" Type="http://schemas.openxmlformats.org/officeDocument/2006/relationships/hyperlink" Target="https://podminky.urs.cz/item/CS_URS_2024_01/997013814" TargetMode="External" /><Relationship Id="rId21" Type="http://schemas.openxmlformats.org/officeDocument/2006/relationships/hyperlink" Target="https://podminky.urs.cz/item/CS_URS_2024_01/997013804" TargetMode="External" /><Relationship Id="rId22" Type="http://schemas.openxmlformats.org/officeDocument/2006/relationships/hyperlink" Target="https://podminky.urs.cz/item/CS_URS_2024_01/997013811" TargetMode="External" /><Relationship Id="rId23" Type="http://schemas.openxmlformats.org/officeDocument/2006/relationships/hyperlink" Target="https://podminky.urs.cz/item/CS_URS_2024_01/997013875" TargetMode="External" /><Relationship Id="rId24" Type="http://schemas.openxmlformats.org/officeDocument/2006/relationships/hyperlink" Target="https://podminky.urs.cz/item/CS_URS_2024_01/997013871" TargetMode="External" /><Relationship Id="rId25" Type="http://schemas.openxmlformats.org/officeDocument/2006/relationships/hyperlink" Target="https://podminky.urs.cz/item/CS_URS_2024_01/997013635" TargetMode="External" /><Relationship Id="rId26" Type="http://schemas.openxmlformats.org/officeDocument/2006/relationships/hyperlink" Target="https://podminky.urs.cz/item/CS_URS_2024_01/712340832" TargetMode="External" /><Relationship Id="rId27" Type="http://schemas.openxmlformats.org/officeDocument/2006/relationships/hyperlink" Target="https://podminky.urs.cz/item/CS_URS_2024_01/741211827" TargetMode="External" /><Relationship Id="rId28" Type="http://schemas.openxmlformats.org/officeDocument/2006/relationships/hyperlink" Target="https://podminky.urs.cz/item/CS_URS_2024_01/741213813" TargetMode="External" /><Relationship Id="rId29" Type="http://schemas.openxmlformats.org/officeDocument/2006/relationships/hyperlink" Target="https://podminky.urs.cz/item/CS_URS_2024_01/741371841" TargetMode="External" /><Relationship Id="rId30" Type="http://schemas.openxmlformats.org/officeDocument/2006/relationships/hyperlink" Target="https://podminky.urs.cz/item/CS_URS_2024_01/762521811" TargetMode="External" /><Relationship Id="rId31" Type="http://schemas.openxmlformats.org/officeDocument/2006/relationships/hyperlink" Target="https://podminky.urs.cz/item/CS_URS_2024_01/762822820" TargetMode="External" /><Relationship Id="rId32" Type="http://schemas.openxmlformats.org/officeDocument/2006/relationships/hyperlink" Target="https://podminky.urs.cz/item/CS_URS_2024_01/764002811" TargetMode="External" /><Relationship Id="rId33" Type="http://schemas.openxmlformats.org/officeDocument/2006/relationships/hyperlink" Target="https://podminky.urs.cz/item/CS_URS_2024_01/764002851" TargetMode="External" /><Relationship Id="rId34" Type="http://schemas.openxmlformats.org/officeDocument/2006/relationships/hyperlink" Target="https://podminky.urs.cz/item/CS_URS_2024_01/764004801" TargetMode="External" /><Relationship Id="rId35" Type="http://schemas.openxmlformats.org/officeDocument/2006/relationships/hyperlink" Target="https://podminky.urs.cz/item/CS_URS_2024_01/764004841" TargetMode="External" /><Relationship Id="rId36" Type="http://schemas.openxmlformats.org/officeDocument/2006/relationships/hyperlink" Target="https://podminky.urs.cz/item/CS_URS_2024_01/764004861" TargetMode="External" /><Relationship Id="rId37" Type="http://schemas.openxmlformats.org/officeDocument/2006/relationships/hyperlink" Target="https://podminky.urs.cz/item/CS_URS_2024_01/776201814" TargetMode="External" /><Relationship Id="rId38" Type="http://schemas.openxmlformats.org/officeDocument/2006/relationships/hyperlink" Target="https://podminky.urs.cz/item/CS_URS_2024_01/787600831" TargetMode="External" /><Relationship Id="rId39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DEMOLICE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Demolice - balíček 2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19. 4. 2024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ROUND(AG95+AG96+SUM(AG99:AG104),2)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ROUND(AS95+AS96+SUM(AS99:AS104),2)</f>
        <v>0</v>
      </c>
      <c r="AT94" s="114">
        <f>ROUND(SUM(AV94:AW94),2)</f>
        <v>0</v>
      </c>
      <c r="AU94" s="115">
        <f>ROUND(AU95+AU96+SUM(AU99:AU104),5)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ROUND(AZ95+AZ96+SUM(AZ99:AZ104),2)</f>
        <v>0</v>
      </c>
      <c r="BA94" s="114">
        <f>ROUND(BA95+BA96+SUM(BA99:BA104),2)</f>
        <v>0</v>
      </c>
      <c r="BB94" s="114">
        <f>ROUND(BB95+BB96+SUM(BB99:BB104),2)</f>
        <v>0</v>
      </c>
      <c r="BC94" s="114">
        <f>ROUND(BC95+BC96+SUM(BC99:BC104),2)</f>
        <v>0</v>
      </c>
      <c r="BD94" s="116">
        <f>ROUND(BD95+BD96+SUM(BD99:BD104),2)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Zárubka_demolice _bý...'!J30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Zárubka_demolice _bý...'!P130</f>
        <v>0</v>
      </c>
      <c r="AV95" s="128">
        <f>'01 - Zárubka_demolice _bý...'!J33</f>
        <v>0</v>
      </c>
      <c r="AW95" s="128">
        <f>'01 - Zárubka_demolice _bý...'!J34</f>
        <v>0</v>
      </c>
      <c r="AX95" s="128">
        <f>'01 - Zárubka_demolice _bý...'!J35</f>
        <v>0</v>
      </c>
      <c r="AY95" s="128">
        <f>'01 - Zárubka_demolice _bý...'!J36</f>
        <v>0</v>
      </c>
      <c r="AZ95" s="128">
        <f>'01 - Zárubka_demolice _bý...'!F33</f>
        <v>0</v>
      </c>
      <c r="BA95" s="128">
        <f>'01 - Zárubka_demolice _bý...'!F34</f>
        <v>0</v>
      </c>
      <c r="BB95" s="128">
        <f>'01 - Zárubka_demolice _bý...'!F35</f>
        <v>0</v>
      </c>
      <c r="BC95" s="128">
        <f>'01 - Zárubka_demolice _bý...'!F36</f>
        <v>0</v>
      </c>
      <c r="BD95" s="130">
        <f>'01 - Zárubka_demolice _bý...'!F37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24.75" customHeight="1">
      <c r="A96" s="7"/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ROUND(SUM(AG97:AG98),2)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f>ROUND(SUM(AS97:AS98),2)</f>
        <v>0</v>
      </c>
      <c r="AT96" s="128">
        <f>ROUND(SUM(AV96:AW96),2)</f>
        <v>0</v>
      </c>
      <c r="AU96" s="129">
        <f>ROUND(SUM(AU97:AU98),5)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ROUND(SUM(AZ97:AZ98),2)</f>
        <v>0</v>
      </c>
      <c r="BA96" s="128">
        <f>ROUND(SUM(BA97:BA98),2)</f>
        <v>0</v>
      </c>
      <c r="BB96" s="128">
        <f>ROUND(SUM(BB97:BB98),2)</f>
        <v>0</v>
      </c>
      <c r="BC96" s="128">
        <f>ROUND(SUM(BC97:BC98),2)</f>
        <v>0</v>
      </c>
      <c r="BD96" s="130">
        <f>ROUND(SUM(BD97:BD98),2)</f>
        <v>0</v>
      </c>
      <c r="BE96" s="7"/>
      <c r="BS96" s="131" t="s">
        <v>72</v>
      </c>
      <c r="BT96" s="131" t="s">
        <v>81</v>
      </c>
      <c r="BU96" s="131" t="s">
        <v>74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4" customFormat="1" ht="16.5" customHeight="1">
      <c r="A97" s="119" t="s">
        <v>77</v>
      </c>
      <c r="B97" s="70"/>
      <c r="C97" s="133"/>
      <c r="D97" s="133"/>
      <c r="E97" s="134" t="s">
        <v>87</v>
      </c>
      <c r="F97" s="134"/>
      <c r="G97" s="134"/>
      <c r="H97" s="134"/>
      <c r="I97" s="134"/>
      <c r="J97" s="133"/>
      <c r="K97" s="134" t="s">
        <v>88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'02_1 - výhybkářské stanov...'!J32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89</v>
      </c>
      <c r="AR97" s="72"/>
      <c r="AS97" s="137">
        <v>0</v>
      </c>
      <c r="AT97" s="138">
        <f>ROUND(SUM(AV97:AW97),2)</f>
        <v>0</v>
      </c>
      <c r="AU97" s="139">
        <f>'02_1 - výhybkářské stanov...'!P135</f>
        <v>0</v>
      </c>
      <c r="AV97" s="138">
        <f>'02_1 - výhybkářské stanov...'!J35</f>
        <v>0</v>
      </c>
      <c r="AW97" s="138">
        <f>'02_1 - výhybkářské stanov...'!J36</f>
        <v>0</v>
      </c>
      <c r="AX97" s="138">
        <f>'02_1 - výhybkářské stanov...'!J37</f>
        <v>0</v>
      </c>
      <c r="AY97" s="138">
        <f>'02_1 - výhybkářské stanov...'!J38</f>
        <v>0</v>
      </c>
      <c r="AZ97" s="138">
        <f>'02_1 - výhybkářské stanov...'!F35</f>
        <v>0</v>
      </c>
      <c r="BA97" s="138">
        <f>'02_1 - výhybkářské stanov...'!F36</f>
        <v>0</v>
      </c>
      <c r="BB97" s="138">
        <f>'02_1 - výhybkářské stanov...'!F37</f>
        <v>0</v>
      </c>
      <c r="BC97" s="138">
        <f>'02_1 - výhybkářské stanov...'!F38</f>
        <v>0</v>
      </c>
      <c r="BD97" s="140">
        <f>'02_1 - výhybkářské stanov...'!F39</f>
        <v>0</v>
      </c>
      <c r="BE97" s="4"/>
      <c r="BT97" s="141" t="s">
        <v>83</v>
      </c>
      <c r="BV97" s="141" t="s">
        <v>75</v>
      </c>
      <c r="BW97" s="141" t="s">
        <v>90</v>
      </c>
      <c r="BX97" s="141" t="s">
        <v>86</v>
      </c>
      <c r="CL97" s="141" t="s">
        <v>1</v>
      </c>
    </row>
    <row r="98" s="4" customFormat="1" ht="16.5" customHeight="1">
      <c r="A98" s="119" t="s">
        <v>77</v>
      </c>
      <c r="B98" s="70"/>
      <c r="C98" s="133"/>
      <c r="D98" s="133"/>
      <c r="E98" s="134" t="s">
        <v>91</v>
      </c>
      <c r="F98" s="134"/>
      <c r="G98" s="134"/>
      <c r="H98" s="134"/>
      <c r="I98" s="134"/>
      <c r="J98" s="133"/>
      <c r="K98" s="134" t="s">
        <v>92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'02_2 - plechová kůlna'!J32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89</v>
      </c>
      <c r="AR98" s="72"/>
      <c r="AS98" s="137">
        <v>0</v>
      </c>
      <c r="AT98" s="138">
        <f>ROUND(SUM(AV98:AW98),2)</f>
        <v>0</v>
      </c>
      <c r="AU98" s="139">
        <f>'02_2 - plechová kůlna'!P127</f>
        <v>0</v>
      </c>
      <c r="AV98" s="138">
        <f>'02_2 - plechová kůlna'!J35</f>
        <v>0</v>
      </c>
      <c r="AW98" s="138">
        <f>'02_2 - plechová kůlna'!J36</f>
        <v>0</v>
      </c>
      <c r="AX98" s="138">
        <f>'02_2 - plechová kůlna'!J37</f>
        <v>0</v>
      </c>
      <c r="AY98" s="138">
        <f>'02_2 - plechová kůlna'!J38</f>
        <v>0</v>
      </c>
      <c r="AZ98" s="138">
        <f>'02_2 - plechová kůlna'!F35</f>
        <v>0</v>
      </c>
      <c r="BA98" s="138">
        <f>'02_2 - plechová kůlna'!F36</f>
        <v>0</v>
      </c>
      <c r="BB98" s="138">
        <f>'02_2 - plechová kůlna'!F37</f>
        <v>0</v>
      </c>
      <c r="BC98" s="138">
        <f>'02_2 - plechová kůlna'!F38</f>
        <v>0</v>
      </c>
      <c r="BD98" s="140">
        <f>'02_2 - plechová kůlna'!F39</f>
        <v>0</v>
      </c>
      <c r="BE98" s="4"/>
      <c r="BT98" s="141" t="s">
        <v>83</v>
      </c>
      <c r="BV98" s="141" t="s">
        <v>75</v>
      </c>
      <c r="BW98" s="141" t="s">
        <v>93</v>
      </c>
      <c r="BX98" s="141" t="s">
        <v>86</v>
      </c>
      <c r="CL98" s="141" t="s">
        <v>1</v>
      </c>
    </row>
    <row r="99" s="7" customFormat="1" ht="16.5" customHeight="1">
      <c r="A99" s="119" t="s">
        <v>77</v>
      </c>
      <c r="B99" s="120"/>
      <c r="C99" s="121"/>
      <c r="D99" s="122" t="s">
        <v>94</v>
      </c>
      <c r="E99" s="122"/>
      <c r="F99" s="122"/>
      <c r="G99" s="122"/>
      <c r="H99" s="122"/>
      <c r="I99" s="123"/>
      <c r="J99" s="122" t="s">
        <v>95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'03 - Meziměstí - vyhýbkář...'!J30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'03 - Meziměstí - vyhýbkář...'!P133</f>
        <v>0</v>
      </c>
      <c r="AV99" s="128">
        <f>'03 - Meziměstí - vyhýbkář...'!J33</f>
        <v>0</v>
      </c>
      <c r="AW99" s="128">
        <f>'03 - Meziměstí - vyhýbkář...'!J34</f>
        <v>0</v>
      </c>
      <c r="AX99" s="128">
        <f>'03 - Meziměstí - vyhýbkář...'!J35</f>
        <v>0</v>
      </c>
      <c r="AY99" s="128">
        <f>'03 - Meziměstí - vyhýbkář...'!J36</f>
        <v>0</v>
      </c>
      <c r="AZ99" s="128">
        <f>'03 - Meziměstí - vyhýbkář...'!F33</f>
        <v>0</v>
      </c>
      <c r="BA99" s="128">
        <f>'03 - Meziměstí - vyhýbkář...'!F34</f>
        <v>0</v>
      </c>
      <c r="BB99" s="128">
        <f>'03 - Meziměstí - vyhýbkář...'!F35</f>
        <v>0</v>
      </c>
      <c r="BC99" s="128">
        <f>'03 - Meziměstí - vyhýbkář...'!F36</f>
        <v>0</v>
      </c>
      <c r="BD99" s="130">
        <f>'03 - Meziměstí - vyhýbkář...'!F37</f>
        <v>0</v>
      </c>
      <c r="BE99" s="7"/>
      <c r="BT99" s="131" t="s">
        <v>81</v>
      </c>
      <c r="BV99" s="131" t="s">
        <v>75</v>
      </c>
      <c r="BW99" s="131" t="s">
        <v>96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98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'04 - Nová Paka - výhybkář...'!J30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27">
        <v>0</v>
      </c>
      <c r="AT100" s="128">
        <f>ROUND(SUM(AV100:AW100),2)</f>
        <v>0</v>
      </c>
      <c r="AU100" s="129">
        <f>'04 - Nová Paka - výhybkář...'!P130</f>
        <v>0</v>
      </c>
      <c r="AV100" s="128">
        <f>'04 - Nová Paka - výhybkář...'!J33</f>
        <v>0</v>
      </c>
      <c r="AW100" s="128">
        <f>'04 - Nová Paka - výhybkář...'!J34</f>
        <v>0</v>
      </c>
      <c r="AX100" s="128">
        <f>'04 - Nová Paka - výhybkář...'!J35</f>
        <v>0</v>
      </c>
      <c r="AY100" s="128">
        <f>'04 - Nová Paka - výhybkář...'!J36</f>
        <v>0</v>
      </c>
      <c r="AZ100" s="128">
        <f>'04 - Nová Paka - výhybkář...'!F33</f>
        <v>0</v>
      </c>
      <c r="BA100" s="128">
        <f>'04 - Nová Paka - výhybkář...'!F34</f>
        <v>0</v>
      </c>
      <c r="BB100" s="128">
        <f>'04 - Nová Paka - výhybkář...'!F35</f>
        <v>0</v>
      </c>
      <c r="BC100" s="128">
        <f>'04 - Nová Paka - výhybkář...'!F36</f>
        <v>0</v>
      </c>
      <c r="BD100" s="130">
        <f>'04 - Nová Paka - výhybkář...'!F37</f>
        <v>0</v>
      </c>
      <c r="BE100" s="7"/>
      <c r="BT100" s="131" t="s">
        <v>81</v>
      </c>
      <c r="BV100" s="131" t="s">
        <v>75</v>
      </c>
      <c r="BW100" s="131" t="s">
        <v>99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77</v>
      </c>
      <c r="B101" s="120"/>
      <c r="C101" s="121"/>
      <c r="D101" s="122" t="s">
        <v>100</v>
      </c>
      <c r="E101" s="122"/>
      <c r="F101" s="122"/>
      <c r="G101" s="122"/>
      <c r="H101" s="122"/>
      <c r="I101" s="123"/>
      <c r="J101" s="122" t="s">
        <v>101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'05 - Rychnovek - hradlo'!J30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80</v>
      </c>
      <c r="AR101" s="126"/>
      <c r="AS101" s="127">
        <v>0</v>
      </c>
      <c r="AT101" s="128">
        <f>ROUND(SUM(AV101:AW101),2)</f>
        <v>0</v>
      </c>
      <c r="AU101" s="129">
        <f>'05 - Rychnovek - hradlo'!P132</f>
        <v>0</v>
      </c>
      <c r="AV101" s="128">
        <f>'05 - Rychnovek - hradlo'!J33</f>
        <v>0</v>
      </c>
      <c r="AW101" s="128">
        <f>'05 - Rychnovek - hradlo'!J34</f>
        <v>0</v>
      </c>
      <c r="AX101" s="128">
        <f>'05 - Rychnovek - hradlo'!J35</f>
        <v>0</v>
      </c>
      <c r="AY101" s="128">
        <f>'05 - Rychnovek - hradlo'!J36</f>
        <v>0</v>
      </c>
      <c r="AZ101" s="128">
        <f>'05 - Rychnovek - hradlo'!F33</f>
        <v>0</v>
      </c>
      <c r="BA101" s="128">
        <f>'05 - Rychnovek - hradlo'!F34</f>
        <v>0</v>
      </c>
      <c r="BB101" s="128">
        <f>'05 - Rychnovek - hradlo'!F35</f>
        <v>0</v>
      </c>
      <c r="BC101" s="128">
        <f>'05 - Rychnovek - hradlo'!F36</f>
        <v>0</v>
      </c>
      <c r="BD101" s="130">
        <f>'05 - Rychnovek - hradlo'!F37</f>
        <v>0</v>
      </c>
      <c r="BE101" s="7"/>
      <c r="BT101" s="131" t="s">
        <v>81</v>
      </c>
      <c r="BV101" s="131" t="s">
        <v>75</v>
      </c>
      <c r="BW101" s="131" t="s">
        <v>102</v>
      </c>
      <c r="BX101" s="131" t="s">
        <v>5</v>
      </c>
      <c r="CL101" s="131" t="s">
        <v>1</v>
      </c>
      <c r="CM101" s="131" t="s">
        <v>83</v>
      </c>
    </row>
    <row r="102" s="7" customFormat="1" ht="16.5" customHeight="1">
      <c r="A102" s="119" t="s">
        <v>77</v>
      </c>
      <c r="B102" s="120"/>
      <c r="C102" s="121"/>
      <c r="D102" s="122" t="s">
        <v>103</v>
      </c>
      <c r="E102" s="122"/>
      <c r="F102" s="122"/>
      <c r="G102" s="122"/>
      <c r="H102" s="122"/>
      <c r="I102" s="123"/>
      <c r="J102" s="122" t="s">
        <v>104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'06 - Královec - stavědlo I'!J30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80</v>
      </c>
      <c r="AR102" s="126"/>
      <c r="AS102" s="127">
        <v>0</v>
      </c>
      <c r="AT102" s="128">
        <f>ROUND(SUM(AV102:AW102),2)</f>
        <v>0</v>
      </c>
      <c r="AU102" s="129">
        <f>'06 - Královec - stavědlo I'!P133</f>
        <v>0</v>
      </c>
      <c r="AV102" s="128">
        <f>'06 - Královec - stavědlo I'!J33</f>
        <v>0</v>
      </c>
      <c r="AW102" s="128">
        <f>'06 - Královec - stavědlo I'!J34</f>
        <v>0</v>
      </c>
      <c r="AX102" s="128">
        <f>'06 - Královec - stavědlo I'!J35</f>
        <v>0</v>
      </c>
      <c r="AY102" s="128">
        <f>'06 - Královec - stavědlo I'!J36</f>
        <v>0</v>
      </c>
      <c r="AZ102" s="128">
        <f>'06 - Královec - stavědlo I'!F33</f>
        <v>0</v>
      </c>
      <c r="BA102" s="128">
        <f>'06 - Královec - stavědlo I'!F34</f>
        <v>0</v>
      </c>
      <c r="BB102" s="128">
        <f>'06 - Královec - stavědlo I'!F35</f>
        <v>0</v>
      </c>
      <c r="BC102" s="128">
        <f>'06 - Královec - stavědlo I'!F36</f>
        <v>0</v>
      </c>
      <c r="BD102" s="130">
        <f>'06 - Královec - stavědlo I'!F37</f>
        <v>0</v>
      </c>
      <c r="BE102" s="7"/>
      <c r="BT102" s="131" t="s">
        <v>81</v>
      </c>
      <c r="BV102" s="131" t="s">
        <v>75</v>
      </c>
      <c r="BW102" s="131" t="s">
        <v>105</v>
      </c>
      <c r="BX102" s="131" t="s">
        <v>5</v>
      </c>
      <c r="CL102" s="131" t="s">
        <v>1</v>
      </c>
      <c r="CM102" s="131" t="s">
        <v>83</v>
      </c>
    </row>
    <row r="103" s="7" customFormat="1" ht="16.5" customHeight="1">
      <c r="A103" s="119" t="s">
        <v>77</v>
      </c>
      <c r="B103" s="120"/>
      <c r="C103" s="121"/>
      <c r="D103" s="122" t="s">
        <v>106</v>
      </c>
      <c r="E103" s="122"/>
      <c r="F103" s="122"/>
      <c r="G103" s="122"/>
      <c r="H103" s="122"/>
      <c r="I103" s="123"/>
      <c r="J103" s="122" t="s">
        <v>107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'07 - Kamensko_demolice_od...'!J30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80</v>
      </c>
      <c r="AR103" s="126"/>
      <c r="AS103" s="127">
        <v>0</v>
      </c>
      <c r="AT103" s="128">
        <f>ROUND(SUM(AV103:AW103),2)</f>
        <v>0</v>
      </c>
      <c r="AU103" s="129">
        <f>'07 - Kamensko_demolice_od...'!P129</f>
        <v>0</v>
      </c>
      <c r="AV103" s="128">
        <f>'07 - Kamensko_demolice_od...'!J33</f>
        <v>0</v>
      </c>
      <c r="AW103" s="128">
        <f>'07 - Kamensko_demolice_od...'!J34</f>
        <v>0</v>
      </c>
      <c r="AX103" s="128">
        <f>'07 - Kamensko_demolice_od...'!J35</f>
        <v>0</v>
      </c>
      <c r="AY103" s="128">
        <f>'07 - Kamensko_demolice_od...'!J36</f>
        <v>0</v>
      </c>
      <c r="AZ103" s="128">
        <f>'07 - Kamensko_demolice_od...'!F33</f>
        <v>0</v>
      </c>
      <c r="BA103" s="128">
        <f>'07 - Kamensko_demolice_od...'!F34</f>
        <v>0</v>
      </c>
      <c r="BB103" s="128">
        <f>'07 - Kamensko_demolice_od...'!F35</f>
        <v>0</v>
      </c>
      <c r="BC103" s="128">
        <f>'07 - Kamensko_demolice_od...'!F36</f>
        <v>0</v>
      </c>
      <c r="BD103" s="130">
        <f>'07 - Kamensko_demolice_od...'!F37</f>
        <v>0</v>
      </c>
      <c r="BE103" s="7"/>
      <c r="BT103" s="131" t="s">
        <v>81</v>
      </c>
      <c r="BV103" s="131" t="s">
        <v>75</v>
      </c>
      <c r="BW103" s="131" t="s">
        <v>108</v>
      </c>
      <c r="BX103" s="131" t="s">
        <v>5</v>
      </c>
      <c r="CL103" s="131" t="s">
        <v>1</v>
      </c>
      <c r="CM103" s="131" t="s">
        <v>83</v>
      </c>
    </row>
    <row r="104" s="7" customFormat="1" ht="24.75" customHeight="1">
      <c r="A104" s="119" t="s">
        <v>77</v>
      </c>
      <c r="B104" s="120"/>
      <c r="C104" s="121"/>
      <c r="D104" s="122" t="s">
        <v>109</v>
      </c>
      <c r="E104" s="122"/>
      <c r="F104" s="122"/>
      <c r="G104" s="122"/>
      <c r="H104" s="122"/>
      <c r="I104" s="123"/>
      <c r="J104" s="122" t="s">
        <v>110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'08 - Vamberk_demolice kůl...'!J30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80</v>
      </c>
      <c r="AR104" s="126"/>
      <c r="AS104" s="142">
        <v>0</v>
      </c>
      <c r="AT104" s="143">
        <f>ROUND(SUM(AV104:AW104),2)</f>
        <v>0</v>
      </c>
      <c r="AU104" s="144">
        <f>'08 - Vamberk_demolice kůl...'!P124</f>
        <v>0</v>
      </c>
      <c r="AV104" s="143">
        <f>'08 - Vamberk_demolice kůl...'!J33</f>
        <v>0</v>
      </c>
      <c r="AW104" s="143">
        <f>'08 - Vamberk_demolice kůl...'!J34</f>
        <v>0</v>
      </c>
      <c r="AX104" s="143">
        <f>'08 - Vamberk_demolice kůl...'!J35</f>
        <v>0</v>
      </c>
      <c r="AY104" s="143">
        <f>'08 - Vamberk_demolice kůl...'!J36</f>
        <v>0</v>
      </c>
      <c r="AZ104" s="143">
        <f>'08 - Vamberk_demolice kůl...'!F33</f>
        <v>0</v>
      </c>
      <c r="BA104" s="143">
        <f>'08 - Vamberk_demolice kůl...'!F34</f>
        <v>0</v>
      </c>
      <c r="BB104" s="143">
        <f>'08 - Vamberk_demolice kůl...'!F35</f>
        <v>0</v>
      </c>
      <c r="BC104" s="143">
        <f>'08 - Vamberk_demolice kůl...'!F36</f>
        <v>0</v>
      </c>
      <c r="BD104" s="145">
        <f>'08 - Vamberk_demolice kůl...'!F37</f>
        <v>0</v>
      </c>
      <c r="BE104" s="7"/>
      <c r="BT104" s="131" t="s">
        <v>81</v>
      </c>
      <c r="BV104" s="131" t="s">
        <v>75</v>
      </c>
      <c r="BW104" s="131" t="s">
        <v>111</v>
      </c>
      <c r="BX104" s="131" t="s">
        <v>5</v>
      </c>
      <c r="CL104" s="131" t="s">
        <v>1</v>
      </c>
      <c r="CM104" s="131" t="s">
        <v>83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1y71/PZduRAbEz5smrZ2EMx9lMs57Cu2o759sPhvUug1Jviy6gWglvfkNZS9MI4HFs+VyzAkM+tzumQT9d+/UA==" hashValue="MjJd0MlW7BcEb+05PXtd8pAqMHbPyt2DrCbxxwvKJPlE/0QciQ42Dc7CIkVTczv1wN2ODDNDfLiMB7VS3FQGgA==" algorithmName="SHA-512" password="CC35"/>
  <mergeCells count="78">
    <mergeCell ref="C92:G92"/>
    <mergeCell ref="D103:H103"/>
    <mergeCell ref="D102:H102"/>
    <mergeCell ref="D96:H96"/>
    <mergeCell ref="D101:H101"/>
    <mergeCell ref="D104:H104"/>
    <mergeCell ref="D100:H100"/>
    <mergeCell ref="D99:H99"/>
    <mergeCell ref="D95:H95"/>
    <mergeCell ref="E98:I98"/>
    <mergeCell ref="E97:I97"/>
    <mergeCell ref="I92:AF92"/>
    <mergeCell ref="J96:AF96"/>
    <mergeCell ref="J99:AF99"/>
    <mergeCell ref="J100:AF100"/>
    <mergeCell ref="J101:AF101"/>
    <mergeCell ref="J102:AF102"/>
    <mergeCell ref="J103:AF103"/>
    <mergeCell ref="J104:AF104"/>
    <mergeCell ref="J95:AF95"/>
    <mergeCell ref="K98:AF98"/>
    <mergeCell ref="K97:AF97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103:AM103"/>
    <mergeCell ref="AG102:AM102"/>
    <mergeCell ref="AG92:AM92"/>
    <mergeCell ref="AG97:AM97"/>
    <mergeCell ref="AG95:AM95"/>
    <mergeCell ref="AG100:AM100"/>
    <mergeCell ref="AG104:AM104"/>
    <mergeCell ref="AG98:AM98"/>
    <mergeCell ref="AG99:AM99"/>
    <mergeCell ref="AG96:AM96"/>
    <mergeCell ref="AM87:AN87"/>
    <mergeCell ref="AM89:AP89"/>
    <mergeCell ref="AM90:AP90"/>
    <mergeCell ref="AN95:AP95"/>
    <mergeCell ref="AN104:AP104"/>
    <mergeCell ref="AN103:AP103"/>
    <mergeCell ref="AN97:AP97"/>
    <mergeCell ref="AN92:AP92"/>
    <mergeCell ref="AN102:AP102"/>
    <mergeCell ref="AN96:AP96"/>
    <mergeCell ref="AN101:AP101"/>
    <mergeCell ref="AN100:AP100"/>
    <mergeCell ref="AN99:AP99"/>
    <mergeCell ref="AN98:AP98"/>
    <mergeCell ref="AS89:AT91"/>
    <mergeCell ref="AG94:AM94"/>
    <mergeCell ref="AN94:AP94"/>
  </mergeCells>
  <hyperlinks>
    <hyperlink ref="A95" location="'01 - Zárubka_demolice _bý...'!C2" display="/"/>
    <hyperlink ref="A97" location="'02_1 - výhybkářské stanov...'!C2" display="/"/>
    <hyperlink ref="A98" location="'02_2 - plechová kůlna'!C2" display="/"/>
    <hyperlink ref="A99" location="'03 - Meziměstí - vyhýbkář...'!C2" display="/"/>
    <hyperlink ref="A100" location="'04 - Nová Paka - výhybkář...'!C2" display="/"/>
    <hyperlink ref="A101" location="'05 - Rychnovek - hradlo'!C2" display="/"/>
    <hyperlink ref="A102" location="'06 - Královec - stavědlo I'!C2" display="/"/>
    <hyperlink ref="A103" location="'07 - Kamensko_demolice_od...'!C2" display="/"/>
    <hyperlink ref="A104" location="'08 - Vamberk_demolice ků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1367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1368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ROUND((SUM(BE124:BE206)),  2)</f>
        <v>0</v>
      </c>
      <c r="G33" s="38"/>
      <c r="H33" s="38"/>
      <c r="I33" s="164">
        <v>0.20999999999999999</v>
      </c>
      <c r="J33" s="163">
        <f>ROUND(((SUM(BE124:BE206))*I33),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ROUND((SUM(BF124:BF206)),  2)</f>
        <v>0</v>
      </c>
      <c r="G34" s="38"/>
      <c r="H34" s="38"/>
      <c r="I34" s="164">
        <v>0.12</v>
      </c>
      <c r="J34" s="163">
        <f>ROUND(((SUM(BF124:BF206))*I34),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ROUND((SUM(BG124:BG206)),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ROUND((SUM(BH124:BH206)),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ROUND((SUM(BI124:BI206)),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08 - Vamberk_demolice kůly a příprava území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Vamberk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J125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J126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1369</v>
      </c>
      <c r="E99" s="196"/>
      <c r="F99" s="196"/>
      <c r="G99" s="196"/>
      <c r="H99" s="196"/>
      <c r="I99" s="196"/>
      <c r="J99" s="197">
        <f>J137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J162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125</v>
      </c>
      <c r="E101" s="191"/>
      <c r="F101" s="191"/>
      <c r="G101" s="191"/>
      <c r="H101" s="191"/>
      <c r="I101" s="191"/>
      <c r="J101" s="192">
        <f>J188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126</v>
      </c>
      <c r="E102" s="196"/>
      <c r="F102" s="196"/>
      <c r="G102" s="196"/>
      <c r="H102" s="196"/>
      <c r="I102" s="196"/>
      <c r="J102" s="197">
        <f>J189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131</v>
      </c>
      <c r="E103" s="191"/>
      <c r="F103" s="191"/>
      <c r="G103" s="191"/>
      <c r="H103" s="191"/>
      <c r="I103" s="191"/>
      <c r="J103" s="192">
        <f>J195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8"/>
      <c r="C104" s="189"/>
      <c r="D104" s="190" t="s">
        <v>132</v>
      </c>
      <c r="E104" s="191"/>
      <c r="F104" s="191"/>
      <c r="G104" s="191"/>
      <c r="H104" s="191"/>
      <c r="I104" s="191"/>
      <c r="J104" s="192">
        <f>J198</f>
        <v>0</v>
      </c>
      <c r="K104" s="189"/>
      <c r="L104" s="19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3" t="str">
        <f>E7</f>
        <v>Demolice - balíček 2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08 - Vamberk_demolice kůly a příprava území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Vamberk</v>
      </c>
      <c r="G118" s="40"/>
      <c r="H118" s="40"/>
      <c r="I118" s="32" t="s">
        <v>22</v>
      </c>
      <c r="J118" s="79" t="str">
        <f>IF(J12="","",J12)</f>
        <v>19. 4. 2024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9"/>
      <c r="B123" s="200"/>
      <c r="C123" s="201" t="s">
        <v>136</v>
      </c>
      <c r="D123" s="202" t="s">
        <v>58</v>
      </c>
      <c r="E123" s="202" t="s">
        <v>54</v>
      </c>
      <c r="F123" s="202" t="s">
        <v>55</v>
      </c>
      <c r="G123" s="202" t="s">
        <v>137</v>
      </c>
      <c r="H123" s="202" t="s">
        <v>138</v>
      </c>
      <c r="I123" s="202" t="s">
        <v>139</v>
      </c>
      <c r="J123" s="202" t="s">
        <v>118</v>
      </c>
      <c r="K123" s="203" t="s">
        <v>140</v>
      </c>
      <c r="L123" s="204"/>
      <c r="M123" s="100" t="s">
        <v>1</v>
      </c>
      <c r="N123" s="101" t="s">
        <v>37</v>
      </c>
      <c r="O123" s="101" t="s">
        <v>141</v>
      </c>
      <c r="P123" s="101" t="s">
        <v>142</v>
      </c>
      <c r="Q123" s="101" t="s">
        <v>143</v>
      </c>
      <c r="R123" s="101" t="s">
        <v>144</v>
      </c>
      <c r="S123" s="101" t="s">
        <v>145</v>
      </c>
      <c r="T123" s="102" t="s">
        <v>146</v>
      </c>
      <c r="U123" s="199"/>
      <c r="V123" s="199"/>
      <c r="W123" s="199"/>
      <c r="X123" s="199"/>
      <c r="Y123" s="199"/>
      <c r="Z123" s="199"/>
      <c r="AA123" s="199"/>
      <c r="AB123" s="199"/>
      <c r="AC123" s="199"/>
      <c r="AD123" s="199"/>
      <c r="AE123" s="199"/>
    </row>
    <row r="124" s="2" customFormat="1" ht="22.8" customHeight="1">
      <c r="A124" s="38"/>
      <c r="B124" s="39"/>
      <c r="C124" s="107" t="s">
        <v>147</v>
      </c>
      <c r="D124" s="40"/>
      <c r="E124" s="40"/>
      <c r="F124" s="40"/>
      <c r="G124" s="40"/>
      <c r="H124" s="40"/>
      <c r="I124" s="40"/>
      <c r="J124" s="205">
        <f>BK124</f>
        <v>0</v>
      </c>
      <c r="K124" s="40"/>
      <c r="L124" s="44"/>
      <c r="M124" s="103"/>
      <c r="N124" s="206"/>
      <c r="O124" s="104"/>
      <c r="P124" s="207">
        <f>P125+P188+P195+P198</f>
        <v>0</v>
      </c>
      <c r="Q124" s="104"/>
      <c r="R124" s="207">
        <f>R125+R188+R195+R198</f>
        <v>0</v>
      </c>
      <c r="S124" s="104"/>
      <c r="T124" s="208">
        <f>T125+T188+T195+T198</f>
        <v>63.225500000000004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120</v>
      </c>
      <c r="BK124" s="209">
        <f>BK125+BK188+BK195+BK198</f>
        <v>0</v>
      </c>
    </row>
    <row r="125" s="12" customFormat="1" ht="25.92" customHeight="1">
      <c r="A125" s="12"/>
      <c r="B125" s="210"/>
      <c r="C125" s="211"/>
      <c r="D125" s="212" t="s">
        <v>72</v>
      </c>
      <c r="E125" s="213" t="s">
        <v>148</v>
      </c>
      <c r="F125" s="213" t="s">
        <v>149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P126+P137+P162</f>
        <v>0</v>
      </c>
      <c r="Q125" s="218"/>
      <c r="R125" s="219">
        <f>R126+R137+R162</f>
        <v>0</v>
      </c>
      <c r="S125" s="218"/>
      <c r="T125" s="220">
        <f>T126+T137+T162</f>
        <v>62.560000000000002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81</v>
      </c>
      <c r="AT125" s="222" t="s">
        <v>72</v>
      </c>
      <c r="AU125" s="222" t="s">
        <v>73</v>
      </c>
      <c r="AY125" s="221" t="s">
        <v>150</v>
      </c>
      <c r="BK125" s="223">
        <f>BK126+BK137+BK162</f>
        <v>0</v>
      </c>
    </row>
    <row r="126" s="12" customFormat="1" ht="22.8" customHeight="1">
      <c r="A126" s="12"/>
      <c r="B126" s="210"/>
      <c r="C126" s="211"/>
      <c r="D126" s="212" t="s">
        <v>72</v>
      </c>
      <c r="E126" s="224" t="s">
        <v>81</v>
      </c>
      <c r="F126" s="224" t="s">
        <v>151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SUM(P127:P136)</f>
        <v>0</v>
      </c>
      <c r="Q126" s="218"/>
      <c r="R126" s="219">
        <f>SUM(R127:R136)</f>
        <v>0</v>
      </c>
      <c r="S126" s="218"/>
      <c r="T126" s="220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81</v>
      </c>
      <c r="AT126" s="222" t="s">
        <v>72</v>
      </c>
      <c r="AU126" s="222" t="s">
        <v>81</v>
      </c>
      <c r="AY126" s="221" t="s">
        <v>150</v>
      </c>
      <c r="BK126" s="223">
        <f>SUM(BK127:BK136)</f>
        <v>0</v>
      </c>
    </row>
    <row r="127" s="2" customFormat="1" ht="21.75" customHeight="1">
      <c r="A127" s="38"/>
      <c r="B127" s="39"/>
      <c r="C127" s="226" t="s">
        <v>81</v>
      </c>
      <c r="D127" s="226" t="s">
        <v>152</v>
      </c>
      <c r="E127" s="227" t="s">
        <v>1370</v>
      </c>
      <c r="F127" s="228" t="s">
        <v>1371</v>
      </c>
      <c r="G127" s="229" t="s">
        <v>176</v>
      </c>
      <c r="H127" s="230">
        <v>20</v>
      </c>
      <c r="I127" s="231"/>
      <c r="J127" s="232">
        <f>ROUND(I127*H127,2)</f>
        <v>0</v>
      </c>
      <c r="K127" s="228" t="s">
        <v>156</v>
      </c>
      <c r="L127" s="44"/>
      <c r="M127" s="233" t="s">
        <v>1</v>
      </c>
      <c r="N127" s="234" t="s">
        <v>38</v>
      </c>
      <c r="O127" s="91"/>
      <c r="P127" s="235">
        <f>O127*H127</f>
        <v>0</v>
      </c>
      <c r="Q127" s="235">
        <v>0</v>
      </c>
      <c r="R127" s="235">
        <f>Q127*H127</f>
        <v>0</v>
      </c>
      <c r="S127" s="235">
        <v>0</v>
      </c>
      <c r="T127" s="23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7" t="s">
        <v>157</v>
      </c>
      <c r="AT127" s="237" t="s">
        <v>152</v>
      </c>
      <c r="AU127" s="237" t="s">
        <v>83</v>
      </c>
      <c r="AY127" s="17" t="s">
        <v>150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17" t="s">
        <v>81</v>
      </c>
      <c r="BK127" s="238">
        <f>ROUND(I127*H127,2)</f>
        <v>0</v>
      </c>
      <c r="BL127" s="17" t="s">
        <v>157</v>
      </c>
      <c r="BM127" s="237" t="s">
        <v>83</v>
      </c>
    </row>
    <row r="128" s="2" customFormat="1">
      <c r="A128" s="38"/>
      <c r="B128" s="39"/>
      <c r="C128" s="40"/>
      <c r="D128" s="239" t="s">
        <v>159</v>
      </c>
      <c r="E128" s="40"/>
      <c r="F128" s="240" t="s">
        <v>1371</v>
      </c>
      <c r="G128" s="40"/>
      <c r="H128" s="40"/>
      <c r="I128" s="241"/>
      <c r="J128" s="40"/>
      <c r="K128" s="40"/>
      <c r="L128" s="44"/>
      <c r="M128" s="242"/>
      <c r="N128" s="243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159</v>
      </c>
      <c r="AU128" s="17" t="s">
        <v>83</v>
      </c>
    </row>
    <row r="129" s="2" customFormat="1">
      <c r="A129" s="38"/>
      <c r="B129" s="39"/>
      <c r="C129" s="40"/>
      <c r="D129" s="244" t="s">
        <v>161</v>
      </c>
      <c r="E129" s="40"/>
      <c r="F129" s="245" t="s">
        <v>1372</v>
      </c>
      <c r="G129" s="40"/>
      <c r="H129" s="40"/>
      <c r="I129" s="241"/>
      <c r="J129" s="40"/>
      <c r="K129" s="40"/>
      <c r="L129" s="44"/>
      <c r="M129" s="242"/>
      <c r="N129" s="24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161</v>
      </c>
      <c r="AU129" s="17" t="s">
        <v>83</v>
      </c>
    </row>
    <row r="130" s="13" customFormat="1">
      <c r="A130" s="13"/>
      <c r="B130" s="246"/>
      <c r="C130" s="247"/>
      <c r="D130" s="239" t="s">
        <v>163</v>
      </c>
      <c r="E130" s="248" t="s">
        <v>1</v>
      </c>
      <c r="F130" s="249" t="s">
        <v>1373</v>
      </c>
      <c r="G130" s="247"/>
      <c r="H130" s="250">
        <v>20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6" t="s">
        <v>163</v>
      </c>
      <c r="AU130" s="256" t="s">
        <v>83</v>
      </c>
      <c r="AV130" s="13" t="s">
        <v>83</v>
      </c>
      <c r="AW130" s="13" t="s">
        <v>30</v>
      </c>
      <c r="AX130" s="13" t="s">
        <v>73</v>
      </c>
      <c r="AY130" s="256" t="s">
        <v>150</v>
      </c>
    </row>
    <row r="131" s="14" customFormat="1">
      <c r="A131" s="14"/>
      <c r="B131" s="257"/>
      <c r="C131" s="258"/>
      <c r="D131" s="239" t="s">
        <v>163</v>
      </c>
      <c r="E131" s="259" t="s">
        <v>1</v>
      </c>
      <c r="F131" s="260" t="s">
        <v>165</v>
      </c>
      <c r="G131" s="258"/>
      <c r="H131" s="261">
        <v>20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163</v>
      </c>
      <c r="AU131" s="267" t="s">
        <v>83</v>
      </c>
      <c r="AV131" s="14" t="s">
        <v>157</v>
      </c>
      <c r="AW131" s="14" t="s">
        <v>30</v>
      </c>
      <c r="AX131" s="14" t="s">
        <v>81</v>
      </c>
      <c r="AY131" s="267" t="s">
        <v>150</v>
      </c>
    </row>
    <row r="132" s="2" customFormat="1" ht="24.15" customHeight="1">
      <c r="A132" s="38"/>
      <c r="B132" s="39"/>
      <c r="C132" s="226" t="s">
        <v>83</v>
      </c>
      <c r="D132" s="226" t="s">
        <v>152</v>
      </c>
      <c r="E132" s="227" t="s">
        <v>1374</v>
      </c>
      <c r="F132" s="228" t="s">
        <v>1375</v>
      </c>
      <c r="G132" s="229" t="s">
        <v>176</v>
      </c>
      <c r="H132" s="230">
        <v>40</v>
      </c>
      <c r="I132" s="231"/>
      <c r="J132" s="232">
        <f>ROUND(I132*H132,2)</f>
        <v>0</v>
      </c>
      <c r="K132" s="228" t="s">
        <v>156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157</v>
      </c>
      <c r="AT132" s="237" t="s">
        <v>152</v>
      </c>
      <c r="AU132" s="237" t="s">
        <v>83</v>
      </c>
      <c r="AY132" s="17" t="s">
        <v>150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81</v>
      </c>
      <c r="BK132" s="238">
        <f>ROUND(I132*H132,2)</f>
        <v>0</v>
      </c>
      <c r="BL132" s="17" t="s">
        <v>157</v>
      </c>
      <c r="BM132" s="237" t="s">
        <v>157</v>
      </c>
    </row>
    <row r="133" s="2" customFormat="1">
      <c r="A133" s="38"/>
      <c r="B133" s="39"/>
      <c r="C133" s="40"/>
      <c r="D133" s="239" t="s">
        <v>159</v>
      </c>
      <c r="E133" s="40"/>
      <c r="F133" s="240" t="s">
        <v>1375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159</v>
      </c>
      <c r="AU133" s="17" t="s">
        <v>83</v>
      </c>
    </row>
    <row r="134" s="2" customFormat="1">
      <c r="A134" s="38"/>
      <c r="B134" s="39"/>
      <c r="C134" s="40"/>
      <c r="D134" s="244" t="s">
        <v>161</v>
      </c>
      <c r="E134" s="40"/>
      <c r="F134" s="245" t="s">
        <v>1376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83</v>
      </c>
    </row>
    <row r="135" s="13" customFormat="1">
      <c r="A135" s="13"/>
      <c r="B135" s="246"/>
      <c r="C135" s="247"/>
      <c r="D135" s="239" t="s">
        <v>163</v>
      </c>
      <c r="E135" s="248" t="s">
        <v>1</v>
      </c>
      <c r="F135" s="249" t="s">
        <v>1377</v>
      </c>
      <c r="G135" s="247"/>
      <c r="H135" s="250">
        <v>40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163</v>
      </c>
      <c r="AU135" s="256" t="s">
        <v>83</v>
      </c>
      <c r="AV135" s="13" t="s">
        <v>83</v>
      </c>
      <c r="AW135" s="13" t="s">
        <v>30</v>
      </c>
      <c r="AX135" s="13" t="s">
        <v>73</v>
      </c>
      <c r="AY135" s="256" t="s">
        <v>150</v>
      </c>
    </row>
    <row r="136" s="14" customFormat="1">
      <c r="A136" s="14"/>
      <c r="B136" s="257"/>
      <c r="C136" s="258"/>
      <c r="D136" s="239" t="s">
        <v>163</v>
      </c>
      <c r="E136" s="259" t="s">
        <v>1</v>
      </c>
      <c r="F136" s="260" t="s">
        <v>165</v>
      </c>
      <c r="G136" s="258"/>
      <c r="H136" s="261">
        <v>40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163</v>
      </c>
      <c r="AU136" s="267" t="s">
        <v>83</v>
      </c>
      <c r="AV136" s="14" t="s">
        <v>157</v>
      </c>
      <c r="AW136" s="14" t="s">
        <v>30</v>
      </c>
      <c r="AX136" s="14" t="s">
        <v>81</v>
      </c>
      <c r="AY136" s="267" t="s">
        <v>150</v>
      </c>
    </row>
    <row r="137" s="12" customFormat="1" ht="22.8" customHeight="1">
      <c r="A137" s="12"/>
      <c r="B137" s="210"/>
      <c r="C137" s="211"/>
      <c r="D137" s="212" t="s">
        <v>72</v>
      </c>
      <c r="E137" s="224" t="s">
        <v>206</v>
      </c>
      <c r="F137" s="224" t="s">
        <v>1378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SUM(P138:P161)</f>
        <v>0</v>
      </c>
      <c r="Q137" s="218"/>
      <c r="R137" s="219">
        <f>SUM(R138:R161)</f>
        <v>0</v>
      </c>
      <c r="S137" s="218"/>
      <c r="T137" s="220">
        <f>SUM(T138:T161)</f>
        <v>62.560000000000002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81</v>
      </c>
      <c r="AT137" s="222" t="s">
        <v>72</v>
      </c>
      <c r="AU137" s="222" t="s">
        <v>81</v>
      </c>
      <c r="AY137" s="221" t="s">
        <v>150</v>
      </c>
      <c r="BK137" s="223">
        <f>SUM(BK138:BK161)</f>
        <v>0</v>
      </c>
    </row>
    <row r="138" s="2" customFormat="1" ht="24.15" customHeight="1">
      <c r="A138" s="38"/>
      <c r="B138" s="39"/>
      <c r="C138" s="226" t="s">
        <v>173</v>
      </c>
      <c r="D138" s="226" t="s">
        <v>152</v>
      </c>
      <c r="E138" s="227" t="s">
        <v>1379</v>
      </c>
      <c r="F138" s="228" t="s">
        <v>1380</v>
      </c>
      <c r="G138" s="229" t="s">
        <v>176</v>
      </c>
      <c r="H138" s="230">
        <v>40</v>
      </c>
      <c r="I138" s="231"/>
      <c r="J138" s="232">
        <f>ROUND(I138*H138,2)</f>
        <v>0</v>
      </c>
      <c r="K138" s="228" t="s">
        <v>1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157</v>
      </c>
      <c r="AT138" s="237" t="s">
        <v>152</v>
      </c>
      <c r="AU138" s="237" t="s">
        <v>83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81</v>
      </c>
      <c r="BK138" s="238">
        <f>ROUND(I138*H138,2)</f>
        <v>0</v>
      </c>
      <c r="BL138" s="17" t="s">
        <v>157</v>
      </c>
      <c r="BM138" s="237" t="s">
        <v>193</v>
      </c>
    </row>
    <row r="139" s="2" customFormat="1">
      <c r="A139" s="38"/>
      <c r="B139" s="39"/>
      <c r="C139" s="40"/>
      <c r="D139" s="239" t="s">
        <v>159</v>
      </c>
      <c r="E139" s="40"/>
      <c r="F139" s="240" t="s">
        <v>1380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13" customFormat="1">
      <c r="A140" s="13"/>
      <c r="B140" s="246"/>
      <c r="C140" s="247"/>
      <c r="D140" s="239" t="s">
        <v>163</v>
      </c>
      <c r="E140" s="248" t="s">
        <v>1</v>
      </c>
      <c r="F140" s="249" t="s">
        <v>1381</v>
      </c>
      <c r="G140" s="247"/>
      <c r="H140" s="250">
        <v>40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163</v>
      </c>
      <c r="AU140" s="256" t="s">
        <v>83</v>
      </c>
      <c r="AV140" s="13" t="s">
        <v>83</v>
      </c>
      <c r="AW140" s="13" t="s">
        <v>30</v>
      </c>
      <c r="AX140" s="13" t="s">
        <v>73</v>
      </c>
      <c r="AY140" s="256" t="s">
        <v>150</v>
      </c>
    </row>
    <row r="141" s="14" customFormat="1">
      <c r="A141" s="14"/>
      <c r="B141" s="257"/>
      <c r="C141" s="258"/>
      <c r="D141" s="239" t="s">
        <v>163</v>
      </c>
      <c r="E141" s="259" t="s">
        <v>1</v>
      </c>
      <c r="F141" s="260" t="s">
        <v>165</v>
      </c>
      <c r="G141" s="258"/>
      <c r="H141" s="261">
        <v>40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163</v>
      </c>
      <c r="AU141" s="267" t="s">
        <v>83</v>
      </c>
      <c r="AV141" s="14" t="s">
        <v>157</v>
      </c>
      <c r="AW141" s="14" t="s">
        <v>30</v>
      </c>
      <c r="AX141" s="14" t="s">
        <v>81</v>
      </c>
      <c r="AY141" s="267" t="s">
        <v>150</v>
      </c>
    </row>
    <row r="142" s="2" customFormat="1" ht="16.5" customHeight="1">
      <c r="A142" s="38"/>
      <c r="B142" s="39"/>
      <c r="C142" s="226" t="s">
        <v>157</v>
      </c>
      <c r="D142" s="226" t="s">
        <v>152</v>
      </c>
      <c r="E142" s="227" t="s">
        <v>435</v>
      </c>
      <c r="F142" s="228" t="s">
        <v>436</v>
      </c>
      <c r="G142" s="229" t="s">
        <v>155</v>
      </c>
      <c r="H142" s="230">
        <v>6.7199999999999998</v>
      </c>
      <c r="I142" s="231"/>
      <c r="J142" s="232">
        <f>ROUND(I142*H142,2)</f>
        <v>0</v>
      </c>
      <c r="K142" s="228" t="s">
        <v>156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2</v>
      </c>
      <c r="T142" s="236">
        <f>S142*H142</f>
        <v>13.44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157</v>
      </c>
      <c r="AT142" s="237" t="s">
        <v>152</v>
      </c>
      <c r="AU142" s="237" t="s">
        <v>83</v>
      </c>
      <c r="AY142" s="17" t="s">
        <v>150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81</v>
      </c>
      <c r="BK142" s="238">
        <f>ROUND(I142*H142,2)</f>
        <v>0</v>
      </c>
      <c r="BL142" s="17" t="s">
        <v>157</v>
      </c>
      <c r="BM142" s="237" t="s">
        <v>170</v>
      </c>
    </row>
    <row r="143" s="2" customFormat="1">
      <c r="A143" s="38"/>
      <c r="B143" s="39"/>
      <c r="C143" s="40"/>
      <c r="D143" s="239" t="s">
        <v>159</v>
      </c>
      <c r="E143" s="40"/>
      <c r="F143" s="240" t="s">
        <v>436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83</v>
      </c>
    </row>
    <row r="144" s="2" customFormat="1">
      <c r="A144" s="38"/>
      <c r="B144" s="39"/>
      <c r="C144" s="40"/>
      <c r="D144" s="244" t="s">
        <v>161</v>
      </c>
      <c r="E144" s="40"/>
      <c r="F144" s="245" t="s">
        <v>438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83</v>
      </c>
    </row>
    <row r="145" s="13" customFormat="1">
      <c r="A145" s="13"/>
      <c r="B145" s="246"/>
      <c r="C145" s="247"/>
      <c r="D145" s="239" t="s">
        <v>163</v>
      </c>
      <c r="E145" s="248" t="s">
        <v>1</v>
      </c>
      <c r="F145" s="249" t="s">
        <v>1382</v>
      </c>
      <c r="G145" s="247"/>
      <c r="H145" s="250">
        <v>6.7199999999999998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163</v>
      </c>
      <c r="AU145" s="256" t="s">
        <v>83</v>
      </c>
      <c r="AV145" s="13" t="s">
        <v>83</v>
      </c>
      <c r="AW145" s="13" t="s">
        <v>30</v>
      </c>
      <c r="AX145" s="13" t="s">
        <v>73</v>
      </c>
      <c r="AY145" s="256" t="s">
        <v>150</v>
      </c>
    </row>
    <row r="146" s="14" customFormat="1">
      <c r="A146" s="14"/>
      <c r="B146" s="257"/>
      <c r="C146" s="258"/>
      <c r="D146" s="239" t="s">
        <v>163</v>
      </c>
      <c r="E146" s="259" t="s">
        <v>1</v>
      </c>
      <c r="F146" s="260" t="s">
        <v>165</v>
      </c>
      <c r="G146" s="258"/>
      <c r="H146" s="261">
        <v>6.7199999999999998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163</v>
      </c>
      <c r="AU146" s="267" t="s">
        <v>83</v>
      </c>
      <c r="AV146" s="14" t="s">
        <v>157</v>
      </c>
      <c r="AW146" s="14" t="s">
        <v>30</v>
      </c>
      <c r="AX146" s="14" t="s">
        <v>81</v>
      </c>
      <c r="AY146" s="267" t="s">
        <v>150</v>
      </c>
    </row>
    <row r="147" s="2" customFormat="1" ht="37.8" customHeight="1">
      <c r="A147" s="38"/>
      <c r="B147" s="39"/>
      <c r="C147" s="226" t="s">
        <v>188</v>
      </c>
      <c r="D147" s="226" t="s">
        <v>152</v>
      </c>
      <c r="E147" s="227" t="s">
        <v>1383</v>
      </c>
      <c r="F147" s="228" t="s">
        <v>1384</v>
      </c>
      <c r="G147" s="229" t="s">
        <v>155</v>
      </c>
      <c r="H147" s="230">
        <v>8</v>
      </c>
      <c r="I147" s="231"/>
      <c r="J147" s="232">
        <f>ROUND(I147*H147,2)</f>
        <v>0</v>
      </c>
      <c r="K147" s="228" t="s">
        <v>156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2.2000000000000002</v>
      </c>
      <c r="T147" s="236">
        <f>S147*H147</f>
        <v>17.600000000000001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157</v>
      </c>
      <c r="AT147" s="237" t="s">
        <v>152</v>
      </c>
      <c r="AU147" s="237" t="s">
        <v>83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81</v>
      </c>
      <c r="BK147" s="238">
        <f>ROUND(I147*H147,2)</f>
        <v>0</v>
      </c>
      <c r="BL147" s="17" t="s">
        <v>157</v>
      </c>
      <c r="BM147" s="237" t="s">
        <v>221</v>
      </c>
    </row>
    <row r="148" s="2" customFormat="1">
      <c r="A148" s="38"/>
      <c r="B148" s="39"/>
      <c r="C148" s="40"/>
      <c r="D148" s="239" t="s">
        <v>159</v>
      </c>
      <c r="E148" s="40"/>
      <c r="F148" s="240" t="s">
        <v>1384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159</v>
      </c>
      <c r="AU148" s="17" t="s">
        <v>83</v>
      </c>
    </row>
    <row r="149" s="2" customFormat="1">
      <c r="A149" s="38"/>
      <c r="B149" s="39"/>
      <c r="C149" s="40"/>
      <c r="D149" s="244" t="s">
        <v>161</v>
      </c>
      <c r="E149" s="40"/>
      <c r="F149" s="245" t="s">
        <v>1385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161</v>
      </c>
      <c r="AU149" s="17" t="s">
        <v>83</v>
      </c>
    </row>
    <row r="150" s="13" customFormat="1">
      <c r="A150" s="13"/>
      <c r="B150" s="246"/>
      <c r="C150" s="247"/>
      <c r="D150" s="239" t="s">
        <v>163</v>
      </c>
      <c r="E150" s="248" t="s">
        <v>1</v>
      </c>
      <c r="F150" s="249" t="s">
        <v>1386</v>
      </c>
      <c r="G150" s="247"/>
      <c r="H150" s="250">
        <v>8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163</v>
      </c>
      <c r="AU150" s="256" t="s">
        <v>83</v>
      </c>
      <c r="AV150" s="13" t="s">
        <v>83</v>
      </c>
      <c r="AW150" s="13" t="s">
        <v>30</v>
      </c>
      <c r="AX150" s="13" t="s">
        <v>73</v>
      </c>
      <c r="AY150" s="256" t="s">
        <v>150</v>
      </c>
    </row>
    <row r="151" s="14" customFormat="1">
      <c r="A151" s="14"/>
      <c r="B151" s="257"/>
      <c r="C151" s="258"/>
      <c r="D151" s="239" t="s">
        <v>163</v>
      </c>
      <c r="E151" s="259" t="s">
        <v>1</v>
      </c>
      <c r="F151" s="260" t="s">
        <v>165</v>
      </c>
      <c r="G151" s="258"/>
      <c r="H151" s="261">
        <v>8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163</v>
      </c>
      <c r="AU151" s="267" t="s">
        <v>83</v>
      </c>
      <c r="AV151" s="14" t="s">
        <v>157</v>
      </c>
      <c r="AW151" s="14" t="s">
        <v>30</v>
      </c>
      <c r="AX151" s="14" t="s">
        <v>81</v>
      </c>
      <c r="AY151" s="267" t="s">
        <v>150</v>
      </c>
    </row>
    <row r="152" s="2" customFormat="1" ht="24.15" customHeight="1">
      <c r="A152" s="38"/>
      <c r="B152" s="39"/>
      <c r="C152" s="226" t="s">
        <v>193</v>
      </c>
      <c r="D152" s="226" t="s">
        <v>152</v>
      </c>
      <c r="E152" s="227" t="s">
        <v>1387</v>
      </c>
      <c r="F152" s="228" t="s">
        <v>1388</v>
      </c>
      <c r="G152" s="229" t="s">
        <v>155</v>
      </c>
      <c r="H152" s="230">
        <v>4</v>
      </c>
      <c r="I152" s="231"/>
      <c r="J152" s="232">
        <f>ROUND(I152*H152,2)</f>
        <v>0</v>
      </c>
      <c r="K152" s="228" t="s">
        <v>156</v>
      </c>
      <c r="L152" s="44"/>
      <c r="M152" s="233" t="s">
        <v>1</v>
      </c>
      <c r="N152" s="234" t="s">
        <v>38</v>
      </c>
      <c r="O152" s="91"/>
      <c r="P152" s="235">
        <f>O152*H152</f>
        <v>0</v>
      </c>
      <c r="Q152" s="235">
        <v>0</v>
      </c>
      <c r="R152" s="235">
        <f>Q152*H152</f>
        <v>0</v>
      </c>
      <c r="S152" s="235">
        <v>1.3999999999999999</v>
      </c>
      <c r="T152" s="236">
        <f>S152*H152</f>
        <v>5.5999999999999996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157</v>
      </c>
      <c r="AT152" s="237" t="s">
        <v>152</v>
      </c>
      <c r="AU152" s="237" t="s">
        <v>83</v>
      </c>
      <c r="AY152" s="17" t="s">
        <v>150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81</v>
      </c>
      <c r="BK152" s="238">
        <f>ROUND(I152*H152,2)</f>
        <v>0</v>
      </c>
      <c r="BL152" s="17" t="s">
        <v>157</v>
      </c>
      <c r="BM152" s="237" t="s">
        <v>8</v>
      </c>
    </row>
    <row r="153" s="2" customFormat="1">
      <c r="A153" s="38"/>
      <c r="B153" s="39"/>
      <c r="C153" s="40"/>
      <c r="D153" s="239" t="s">
        <v>159</v>
      </c>
      <c r="E153" s="40"/>
      <c r="F153" s="240" t="s">
        <v>1388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159</v>
      </c>
      <c r="AU153" s="17" t="s">
        <v>83</v>
      </c>
    </row>
    <row r="154" s="2" customFormat="1">
      <c r="A154" s="38"/>
      <c r="B154" s="39"/>
      <c r="C154" s="40"/>
      <c r="D154" s="244" t="s">
        <v>161</v>
      </c>
      <c r="E154" s="40"/>
      <c r="F154" s="245" t="s">
        <v>1389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161</v>
      </c>
      <c r="AU154" s="17" t="s">
        <v>83</v>
      </c>
    </row>
    <row r="155" s="13" customFormat="1">
      <c r="A155" s="13"/>
      <c r="B155" s="246"/>
      <c r="C155" s="247"/>
      <c r="D155" s="239" t="s">
        <v>163</v>
      </c>
      <c r="E155" s="248" t="s">
        <v>1</v>
      </c>
      <c r="F155" s="249" t="s">
        <v>1390</v>
      </c>
      <c r="G155" s="247"/>
      <c r="H155" s="250">
        <v>4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163</v>
      </c>
      <c r="AU155" s="256" t="s">
        <v>83</v>
      </c>
      <c r="AV155" s="13" t="s">
        <v>83</v>
      </c>
      <c r="AW155" s="13" t="s">
        <v>30</v>
      </c>
      <c r="AX155" s="13" t="s">
        <v>73</v>
      </c>
      <c r="AY155" s="256" t="s">
        <v>150</v>
      </c>
    </row>
    <row r="156" s="14" customFormat="1">
      <c r="A156" s="14"/>
      <c r="B156" s="257"/>
      <c r="C156" s="258"/>
      <c r="D156" s="239" t="s">
        <v>163</v>
      </c>
      <c r="E156" s="259" t="s">
        <v>1</v>
      </c>
      <c r="F156" s="260" t="s">
        <v>165</v>
      </c>
      <c r="G156" s="258"/>
      <c r="H156" s="261">
        <v>4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163</v>
      </c>
      <c r="AU156" s="267" t="s">
        <v>83</v>
      </c>
      <c r="AV156" s="14" t="s">
        <v>157</v>
      </c>
      <c r="AW156" s="14" t="s">
        <v>30</v>
      </c>
      <c r="AX156" s="14" t="s">
        <v>81</v>
      </c>
      <c r="AY156" s="267" t="s">
        <v>150</v>
      </c>
    </row>
    <row r="157" s="2" customFormat="1" ht="33" customHeight="1">
      <c r="A157" s="38"/>
      <c r="B157" s="39"/>
      <c r="C157" s="226" t="s">
        <v>199</v>
      </c>
      <c r="D157" s="226" t="s">
        <v>152</v>
      </c>
      <c r="E157" s="227" t="s">
        <v>1391</v>
      </c>
      <c r="F157" s="228" t="s">
        <v>1392</v>
      </c>
      <c r="G157" s="229" t="s">
        <v>155</v>
      </c>
      <c r="H157" s="230">
        <v>108</v>
      </c>
      <c r="I157" s="231"/>
      <c r="J157" s="232">
        <f>ROUND(I157*H157,2)</f>
        <v>0</v>
      </c>
      <c r="K157" s="228" t="s">
        <v>156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0.23999999999999999</v>
      </c>
      <c r="T157" s="236">
        <f>S157*H157</f>
        <v>25.919999999999998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157</v>
      </c>
      <c r="AT157" s="237" t="s">
        <v>152</v>
      </c>
      <c r="AU157" s="237" t="s">
        <v>83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81</v>
      </c>
      <c r="BK157" s="238">
        <f>ROUND(I157*H157,2)</f>
        <v>0</v>
      </c>
      <c r="BL157" s="17" t="s">
        <v>157</v>
      </c>
      <c r="BM157" s="237" t="s">
        <v>1393</v>
      </c>
    </row>
    <row r="158" s="2" customFormat="1">
      <c r="A158" s="38"/>
      <c r="B158" s="39"/>
      <c r="C158" s="40"/>
      <c r="D158" s="239" t="s">
        <v>159</v>
      </c>
      <c r="E158" s="40"/>
      <c r="F158" s="240" t="s">
        <v>1394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159</v>
      </c>
      <c r="AU158" s="17" t="s">
        <v>83</v>
      </c>
    </row>
    <row r="159" s="2" customFormat="1">
      <c r="A159" s="38"/>
      <c r="B159" s="39"/>
      <c r="C159" s="40"/>
      <c r="D159" s="244" t="s">
        <v>161</v>
      </c>
      <c r="E159" s="40"/>
      <c r="F159" s="245" t="s">
        <v>1395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161</v>
      </c>
      <c r="AU159" s="17" t="s">
        <v>83</v>
      </c>
    </row>
    <row r="160" s="13" customFormat="1">
      <c r="A160" s="13"/>
      <c r="B160" s="246"/>
      <c r="C160" s="247"/>
      <c r="D160" s="239" t="s">
        <v>163</v>
      </c>
      <c r="E160" s="248" t="s">
        <v>1</v>
      </c>
      <c r="F160" s="249" t="s">
        <v>1396</v>
      </c>
      <c r="G160" s="247"/>
      <c r="H160" s="250">
        <v>108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163</v>
      </c>
      <c r="AU160" s="256" t="s">
        <v>83</v>
      </c>
      <c r="AV160" s="13" t="s">
        <v>83</v>
      </c>
      <c r="AW160" s="13" t="s">
        <v>30</v>
      </c>
      <c r="AX160" s="13" t="s">
        <v>73</v>
      </c>
      <c r="AY160" s="256" t="s">
        <v>150</v>
      </c>
    </row>
    <row r="161" s="14" customFormat="1">
      <c r="A161" s="14"/>
      <c r="B161" s="257"/>
      <c r="C161" s="258"/>
      <c r="D161" s="239" t="s">
        <v>163</v>
      </c>
      <c r="E161" s="259" t="s">
        <v>1</v>
      </c>
      <c r="F161" s="260" t="s">
        <v>165</v>
      </c>
      <c r="G161" s="258"/>
      <c r="H161" s="261">
        <v>108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163</v>
      </c>
      <c r="AU161" s="267" t="s">
        <v>83</v>
      </c>
      <c r="AV161" s="14" t="s">
        <v>157</v>
      </c>
      <c r="AW161" s="14" t="s">
        <v>30</v>
      </c>
      <c r="AX161" s="14" t="s">
        <v>81</v>
      </c>
      <c r="AY161" s="267" t="s">
        <v>150</v>
      </c>
    </row>
    <row r="162" s="12" customFormat="1" ht="22.8" customHeight="1">
      <c r="A162" s="12"/>
      <c r="B162" s="210"/>
      <c r="C162" s="211"/>
      <c r="D162" s="212" t="s">
        <v>72</v>
      </c>
      <c r="E162" s="224" t="s">
        <v>250</v>
      </c>
      <c r="F162" s="224" t="s">
        <v>251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SUM(P163:P187)</f>
        <v>0</v>
      </c>
      <c r="Q162" s="218"/>
      <c r="R162" s="219">
        <f>SUM(R163:R187)</f>
        <v>0</v>
      </c>
      <c r="S162" s="218"/>
      <c r="T162" s="220">
        <f>SUM(T163:T187)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81</v>
      </c>
      <c r="AT162" s="222" t="s">
        <v>72</v>
      </c>
      <c r="AU162" s="222" t="s">
        <v>81</v>
      </c>
      <c r="AY162" s="221" t="s">
        <v>150</v>
      </c>
      <c r="BK162" s="223">
        <f>SUM(BK163:BK187)</f>
        <v>0</v>
      </c>
    </row>
    <row r="163" s="2" customFormat="1" ht="24.15" customHeight="1">
      <c r="A163" s="38"/>
      <c r="B163" s="39"/>
      <c r="C163" s="226" t="s">
        <v>170</v>
      </c>
      <c r="D163" s="226" t="s">
        <v>152</v>
      </c>
      <c r="E163" s="227" t="s">
        <v>259</v>
      </c>
      <c r="F163" s="228" t="s">
        <v>260</v>
      </c>
      <c r="G163" s="229" t="s">
        <v>169</v>
      </c>
      <c r="H163" s="230">
        <v>63.225999999999999</v>
      </c>
      <c r="I163" s="231"/>
      <c r="J163" s="232">
        <f>ROUND(I163*H163,2)</f>
        <v>0</v>
      </c>
      <c r="K163" s="228" t="s">
        <v>156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157</v>
      </c>
      <c r="AT163" s="237" t="s">
        <v>152</v>
      </c>
      <c r="AU163" s="237" t="s">
        <v>83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81</v>
      </c>
      <c r="BK163" s="238">
        <f>ROUND(I163*H163,2)</f>
        <v>0</v>
      </c>
      <c r="BL163" s="17" t="s">
        <v>157</v>
      </c>
      <c r="BM163" s="237" t="s">
        <v>1397</v>
      </c>
    </row>
    <row r="164" s="2" customFormat="1">
      <c r="A164" s="38"/>
      <c r="B164" s="39"/>
      <c r="C164" s="40"/>
      <c r="D164" s="239" t="s">
        <v>159</v>
      </c>
      <c r="E164" s="40"/>
      <c r="F164" s="240" t="s">
        <v>262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83</v>
      </c>
    </row>
    <row r="165" s="2" customFormat="1">
      <c r="A165" s="38"/>
      <c r="B165" s="39"/>
      <c r="C165" s="40"/>
      <c r="D165" s="244" t="s">
        <v>161</v>
      </c>
      <c r="E165" s="40"/>
      <c r="F165" s="245" t="s">
        <v>263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161</v>
      </c>
      <c r="AU165" s="17" t="s">
        <v>83</v>
      </c>
    </row>
    <row r="166" s="2" customFormat="1">
      <c r="A166" s="38"/>
      <c r="B166" s="39"/>
      <c r="C166" s="40"/>
      <c r="D166" s="239" t="s">
        <v>270</v>
      </c>
      <c r="E166" s="40"/>
      <c r="F166" s="288" t="s">
        <v>1398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270</v>
      </c>
      <c r="AU166" s="17" t="s">
        <v>83</v>
      </c>
    </row>
    <row r="167" s="2" customFormat="1" ht="24.15" customHeight="1">
      <c r="A167" s="38"/>
      <c r="B167" s="39"/>
      <c r="C167" s="226" t="s">
        <v>206</v>
      </c>
      <c r="D167" s="226" t="s">
        <v>152</v>
      </c>
      <c r="E167" s="227" t="s">
        <v>265</v>
      </c>
      <c r="F167" s="228" t="s">
        <v>266</v>
      </c>
      <c r="G167" s="229" t="s">
        <v>169</v>
      </c>
      <c r="H167" s="230">
        <v>63.225999999999999</v>
      </c>
      <c r="I167" s="231"/>
      <c r="J167" s="232">
        <f>ROUND(I167*H167,2)</f>
        <v>0</v>
      </c>
      <c r="K167" s="228" t="s">
        <v>156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157</v>
      </c>
      <c r="AT167" s="237" t="s">
        <v>152</v>
      </c>
      <c r="AU167" s="237" t="s">
        <v>83</v>
      </c>
      <c r="AY167" s="17" t="s">
        <v>150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81</v>
      </c>
      <c r="BK167" s="238">
        <f>ROUND(I167*H167,2)</f>
        <v>0</v>
      </c>
      <c r="BL167" s="17" t="s">
        <v>157</v>
      </c>
      <c r="BM167" s="237" t="s">
        <v>1399</v>
      </c>
    </row>
    <row r="168" s="2" customFormat="1">
      <c r="A168" s="38"/>
      <c r="B168" s="39"/>
      <c r="C168" s="40"/>
      <c r="D168" s="239" t="s">
        <v>159</v>
      </c>
      <c r="E168" s="40"/>
      <c r="F168" s="240" t="s">
        <v>268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159</v>
      </c>
      <c r="AU168" s="17" t="s">
        <v>83</v>
      </c>
    </row>
    <row r="169" s="2" customFormat="1">
      <c r="A169" s="38"/>
      <c r="B169" s="39"/>
      <c r="C169" s="40"/>
      <c r="D169" s="244" t="s">
        <v>161</v>
      </c>
      <c r="E169" s="40"/>
      <c r="F169" s="245" t="s">
        <v>269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161</v>
      </c>
      <c r="AU169" s="17" t="s">
        <v>83</v>
      </c>
    </row>
    <row r="170" s="2" customFormat="1" ht="24.15" customHeight="1">
      <c r="A170" s="38"/>
      <c r="B170" s="39"/>
      <c r="C170" s="226" t="s">
        <v>221</v>
      </c>
      <c r="D170" s="226" t="s">
        <v>152</v>
      </c>
      <c r="E170" s="227" t="s">
        <v>273</v>
      </c>
      <c r="F170" s="228" t="s">
        <v>274</v>
      </c>
      <c r="G170" s="229" t="s">
        <v>169</v>
      </c>
      <c r="H170" s="230">
        <v>1201.2940000000001</v>
      </c>
      <c r="I170" s="231"/>
      <c r="J170" s="232">
        <f>ROUND(I170*H170,2)</f>
        <v>0</v>
      </c>
      <c r="K170" s="228" t="s">
        <v>156</v>
      </c>
      <c r="L170" s="44"/>
      <c r="M170" s="233" t="s">
        <v>1</v>
      </c>
      <c r="N170" s="234" t="s">
        <v>38</v>
      </c>
      <c r="O170" s="91"/>
      <c r="P170" s="235">
        <f>O170*H170</f>
        <v>0</v>
      </c>
      <c r="Q170" s="235">
        <v>0</v>
      </c>
      <c r="R170" s="235">
        <f>Q170*H170</f>
        <v>0</v>
      </c>
      <c r="S170" s="235">
        <v>0</v>
      </c>
      <c r="T170" s="23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7" t="s">
        <v>157</v>
      </c>
      <c r="AT170" s="237" t="s">
        <v>152</v>
      </c>
      <c r="AU170" s="237" t="s">
        <v>83</v>
      </c>
      <c r="AY170" s="17" t="s">
        <v>150</v>
      </c>
      <c r="BE170" s="238">
        <f>IF(N170="základní",J170,0)</f>
        <v>0</v>
      </c>
      <c r="BF170" s="238">
        <f>IF(N170="snížená",J170,0)</f>
        <v>0</v>
      </c>
      <c r="BG170" s="238">
        <f>IF(N170="zákl. přenesená",J170,0)</f>
        <v>0</v>
      </c>
      <c r="BH170" s="238">
        <f>IF(N170="sníž. přenesená",J170,0)</f>
        <v>0</v>
      </c>
      <c r="BI170" s="238">
        <f>IF(N170="nulová",J170,0)</f>
        <v>0</v>
      </c>
      <c r="BJ170" s="17" t="s">
        <v>81</v>
      </c>
      <c r="BK170" s="238">
        <f>ROUND(I170*H170,2)</f>
        <v>0</v>
      </c>
      <c r="BL170" s="17" t="s">
        <v>157</v>
      </c>
      <c r="BM170" s="237" t="s">
        <v>1400</v>
      </c>
    </row>
    <row r="171" s="2" customFormat="1">
      <c r="A171" s="38"/>
      <c r="B171" s="39"/>
      <c r="C171" s="40"/>
      <c r="D171" s="239" t="s">
        <v>159</v>
      </c>
      <c r="E171" s="40"/>
      <c r="F171" s="240" t="s">
        <v>276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159</v>
      </c>
      <c r="AU171" s="17" t="s">
        <v>83</v>
      </c>
    </row>
    <row r="172" s="2" customFormat="1">
      <c r="A172" s="38"/>
      <c r="B172" s="39"/>
      <c r="C172" s="40"/>
      <c r="D172" s="244" t="s">
        <v>161</v>
      </c>
      <c r="E172" s="40"/>
      <c r="F172" s="245" t="s">
        <v>277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161</v>
      </c>
      <c r="AU172" s="17" t="s">
        <v>83</v>
      </c>
    </row>
    <row r="173" s="13" customFormat="1">
      <c r="A173" s="13"/>
      <c r="B173" s="246"/>
      <c r="C173" s="247"/>
      <c r="D173" s="239" t="s">
        <v>163</v>
      </c>
      <c r="E173" s="248" t="s">
        <v>1</v>
      </c>
      <c r="F173" s="249" t="s">
        <v>1401</v>
      </c>
      <c r="G173" s="247"/>
      <c r="H173" s="250">
        <v>1201.2940000000001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163</v>
      </c>
      <c r="AU173" s="256" t="s">
        <v>83</v>
      </c>
      <c r="AV173" s="13" t="s">
        <v>83</v>
      </c>
      <c r="AW173" s="13" t="s">
        <v>30</v>
      </c>
      <c r="AX173" s="13" t="s">
        <v>73</v>
      </c>
      <c r="AY173" s="256" t="s">
        <v>150</v>
      </c>
    </row>
    <row r="174" s="14" customFormat="1">
      <c r="A174" s="14"/>
      <c r="B174" s="257"/>
      <c r="C174" s="258"/>
      <c r="D174" s="239" t="s">
        <v>163</v>
      </c>
      <c r="E174" s="259" t="s">
        <v>1</v>
      </c>
      <c r="F174" s="260" t="s">
        <v>165</v>
      </c>
      <c r="G174" s="258"/>
      <c r="H174" s="261">
        <v>1201.2940000000001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163</v>
      </c>
      <c r="AU174" s="267" t="s">
        <v>83</v>
      </c>
      <c r="AV174" s="14" t="s">
        <v>157</v>
      </c>
      <c r="AW174" s="14" t="s">
        <v>30</v>
      </c>
      <c r="AX174" s="14" t="s">
        <v>81</v>
      </c>
      <c r="AY174" s="267" t="s">
        <v>150</v>
      </c>
    </row>
    <row r="175" s="2" customFormat="1" ht="24.15" customHeight="1">
      <c r="A175" s="38"/>
      <c r="B175" s="39"/>
      <c r="C175" s="226" t="s">
        <v>229</v>
      </c>
      <c r="D175" s="226" t="s">
        <v>152</v>
      </c>
      <c r="E175" s="227" t="s">
        <v>300</v>
      </c>
      <c r="F175" s="228" t="s">
        <v>301</v>
      </c>
      <c r="G175" s="229" t="s">
        <v>169</v>
      </c>
      <c r="H175" s="230">
        <v>0.59999999999999998</v>
      </c>
      <c r="I175" s="231"/>
      <c r="J175" s="232">
        <f>ROUND(I175*H175,2)</f>
        <v>0</v>
      </c>
      <c r="K175" s="228" t="s">
        <v>156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0</v>
      </c>
      <c r="T175" s="23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157</v>
      </c>
      <c r="AT175" s="237" t="s">
        <v>152</v>
      </c>
      <c r="AU175" s="237" t="s">
        <v>83</v>
      </c>
      <c r="AY175" s="17" t="s">
        <v>150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81</v>
      </c>
      <c r="BK175" s="238">
        <f>ROUND(I175*H175,2)</f>
        <v>0</v>
      </c>
      <c r="BL175" s="17" t="s">
        <v>157</v>
      </c>
      <c r="BM175" s="237" t="s">
        <v>326</v>
      </c>
    </row>
    <row r="176" s="2" customFormat="1">
      <c r="A176" s="38"/>
      <c r="B176" s="39"/>
      <c r="C176" s="40"/>
      <c r="D176" s="239" t="s">
        <v>159</v>
      </c>
      <c r="E176" s="40"/>
      <c r="F176" s="240" t="s">
        <v>301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83</v>
      </c>
    </row>
    <row r="177" s="2" customFormat="1">
      <c r="A177" s="38"/>
      <c r="B177" s="39"/>
      <c r="C177" s="40"/>
      <c r="D177" s="244" t="s">
        <v>161</v>
      </c>
      <c r="E177" s="40"/>
      <c r="F177" s="245" t="s">
        <v>304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83</v>
      </c>
    </row>
    <row r="178" s="2" customFormat="1" ht="33" customHeight="1">
      <c r="A178" s="38"/>
      <c r="B178" s="39"/>
      <c r="C178" s="226" t="s">
        <v>8</v>
      </c>
      <c r="D178" s="226" t="s">
        <v>152</v>
      </c>
      <c r="E178" s="227" t="s">
        <v>281</v>
      </c>
      <c r="F178" s="228" t="s">
        <v>282</v>
      </c>
      <c r="G178" s="229" t="s">
        <v>169</v>
      </c>
      <c r="H178" s="230">
        <v>25.920000000000002</v>
      </c>
      <c r="I178" s="231"/>
      <c r="J178" s="232">
        <f>ROUND(I178*H178,2)</f>
        <v>0</v>
      </c>
      <c r="K178" s="228" t="s">
        <v>156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157</v>
      </c>
      <c r="AT178" s="237" t="s">
        <v>152</v>
      </c>
      <c r="AU178" s="237" t="s">
        <v>83</v>
      </c>
      <c r="AY178" s="17" t="s">
        <v>150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81</v>
      </c>
      <c r="BK178" s="238">
        <f>ROUND(I178*H178,2)</f>
        <v>0</v>
      </c>
      <c r="BL178" s="17" t="s">
        <v>157</v>
      </c>
      <c r="BM178" s="237" t="s">
        <v>354</v>
      </c>
    </row>
    <row r="179" s="2" customFormat="1">
      <c r="A179" s="38"/>
      <c r="B179" s="39"/>
      <c r="C179" s="40"/>
      <c r="D179" s="239" t="s">
        <v>159</v>
      </c>
      <c r="E179" s="40"/>
      <c r="F179" s="240" t="s">
        <v>282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83</v>
      </c>
    </row>
    <row r="180" s="2" customFormat="1">
      <c r="A180" s="38"/>
      <c r="B180" s="39"/>
      <c r="C180" s="40"/>
      <c r="D180" s="244" t="s">
        <v>161</v>
      </c>
      <c r="E180" s="40"/>
      <c r="F180" s="245" t="s">
        <v>488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83</v>
      </c>
    </row>
    <row r="181" s="2" customFormat="1" ht="44.25" customHeight="1">
      <c r="A181" s="38"/>
      <c r="B181" s="39"/>
      <c r="C181" s="226" t="s">
        <v>243</v>
      </c>
      <c r="D181" s="226" t="s">
        <v>152</v>
      </c>
      <c r="E181" s="227" t="s">
        <v>289</v>
      </c>
      <c r="F181" s="228" t="s">
        <v>290</v>
      </c>
      <c r="G181" s="229" t="s">
        <v>169</v>
      </c>
      <c r="H181" s="230">
        <v>36.640000000000001</v>
      </c>
      <c r="I181" s="231"/>
      <c r="J181" s="232">
        <f>ROUND(I181*H181,2)</f>
        <v>0</v>
      </c>
      <c r="K181" s="228" t="s">
        <v>156</v>
      </c>
      <c r="L181" s="44"/>
      <c r="M181" s="233" t="s">
        <v>1</v>
      </c>
      <c r="N181" s="234" t="s">
        <v>38</v>
      </c>
      <c r="O181" s="91"/>
      <c r="P181" s="235">
        <f>O181*H181</f>
        <v>0</v>
      </c>
      <c r="Q181" s="235">
        <v>0</v>
      </c>
      <c r="R181" s="235">
        <f>Q181*H181</f>
        <v>0</v>
      </c>
      <c r="S181" s="235">
        <v>0</v>
      </c>
      <c r="T181" s="23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7" t="s">
        <v>157</v>
      </c>
      <c r="AT181" s="237" t="s">
        <v>152</v>
      </c>
      <c r="AU181" s="237" t="s">
        <v>83</v>
      </c>
      <c r="AY181" s="17" t="s">
        <v>150</v>
      </c>
      <c r="BE181" s="238">
        <f>IF(N181="základní",J181,0)</f>
        <v>0</v>
      </c>
      <c r="BF181" s="238">
        <f>IF(N181="snížená",J181,0)</f>
        <v>0</v>
      </c>
      <c r="BG181" s="238">
        <f>IF(N181="zákl. přenesená",J181,0)</f>
        <v>0</v>
      </c>
      <c r="BH181" s="238">
        <f>IF(N181="sníž. přenesená",J181,0)</f>
        <v>0</v>
      </c>
      <c r="BI181" s="238">
        <f>IF(N181="nulová",J181,0)</f>
        <v>0</v>
      </c>
      <c r="BJ181" s="17" t="s">
        <v>81</v>
      </c>
      <c r="BK181" s="238">
        <f>ROUND(I181*H181,2)</f>
        <v>0</v>
      </c>
      <c r="BL181" s="17" t="s">
        <v>157</v>
      </c>
      <c r="BM181" s="237" t="s">
        <v>180</v>
      </c>
    </row>
    <row r="182" s="2" customFormat="1">
      <c r="A182" s="38"/>
      <c r="B182" s="39"/>
      <c r="C182" s="40"/>
      <c r="D182" s="239" t="s">
        <v>159</v>
      </c>
      <c r="E182" s="40"/>
      <c r="F182" s="240" t="s">
        <v>290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159</v>
      </c>
      <c r="AU182" s="17" t="s">
        <v>83</v>
      </c>
    </row>
    <row r="183" s="2" customFormat="1">
      <c r="A183" s="38"/>
      <c r="B183" s="39"/>
      <c r="C183" s="40"/>
      <c r="D183" s="244" t="s">
        <v>161</v>
      </c>
      <c r="E183" s="40"/>
      <c r="F183" s="245" t="s">
        <v>293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161</v>
      </c>
      <c r="AU183" s="17" t="s">
        <v>83</v>
      </c>
    </row>
    <row r="184" s="13" customFormat="1">
      <c r="A184" s="13"/>
      <c r="B184" s="246"/>
      <c r="C184" s="247"/>
      <c r="D184" s="239" t="s">
        <v>163</v>
      </c>
      <c r="E184" s="248" t="s">
        <v>1</v>
      </c>
      <c r="F184" s="249" t="s">
        <v>1402</v>
      </c>
      <c r="G184" s="247"/>
      <c r="H184" s="250">
        <v>36.640000000000001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163</v>
      </c>
      <c r="AU184" s="256" t="s">
        <v>83</v>
      </c>
      <c r="AV184" s="13" t="s">
        <v>83</v>
      </c>
      <c r="AW184" s="13" t="s">
        <v>30</v>
      </c>
      <c r="AX184" s="13" t="s">
        <v>81</v>
      </c>
      <c r="AY184" s="256" t="s">
        <v>150</v>
      </c>
    </row>
    <row r="185" s="2" customFormat="1" ht="33" customHeight="1">
      <c r="A185" s="38"/>
      <c r="B185" s="39"/>
      <c r="C185" s="226" t="s">
        <v>252</v>
      </c>
      <c r="D185" s="226" t="s">
        <v>152</v>
      </c>
      <c r="E185" s="227" t="s">
        <v>1403</v>
      </c>
      <c r="F185" s="228" t="s">
        <v>1404</v>
      </c>
      <c r="G185" s="229" t="s">
        <v>169</v>
      </c>
      <c r="H185" s="230">
        <v>0.66600000000000004</v>
      </c>
      <c r="I185" s="231"/>
      <c r="J185" s="232">
        <f>ROUND(I185*H185,2)</f>
        <v>0</v>
      </c>
      <c r="K185" s="228" t="s">
        <v>156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</v>
      </c>
      <c r="T185" s="23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157</v>
      </c>
      <c r="AT185" s="237" t="s">
        <v>152</v>
      </c>
      <c r="AU185" s="237" t="s">
        <v>83</v>
      </c>
      <c r="AY185" s="17" t="s">
        <v>150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81</v>
      </c>
      <c r="BK185" s="238">
        <f>ROUND(I185*H185,2)</f>
        <v>0</v>
      </c>
      <c r="BL185" s="17" t="s">
        <v>157</v>
      </c>
      <c r="BM185" s="237" t="s">
        <v>340</v>
      </c>
    </row>
    <row r="186" s="2" customFormat="1">
      <c r="A186" s="38"/>
      <c r="B186" s="39"/>
      <c r="C186" s="40"/>
      <c r="D186" s="239" t="s">
        <v>159</v>
      </c>
      <c r="E186" s="40"/>
      <c r="F186" s="240" t="s">
        <v>1404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159</v>
      </c>
      <c r="AU186" s="17" t="s">
        <v>83</v>
      </c>
    </row>
    <row r="187" s="2" customFormat="1">
      <c r="A187" s="38"/>
      <c r="B187" s="39"/>
      <c r="C187" s="40"/>
      <c r="D187" s="244" t="s">
        <v>161</v>
      </c>
      <c r="E187" s="40"/>
      <c r="F187" s="245" t="s">
        <v>1405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161</v>
      </c>
      <c r="AU187" s="17" t="s">
        <v>83</v>
      </c>
    </row>
    <row r="188" s="12" customFormat="1" ht="25.92" customHeight="1">
      <c r="A188" s="12"/>
      <c r="B188" s="210"/>
      <c r="C188" s="211"/>
      <c r="D188" s="212" t="s">
        <v>72</v>
      </c>
      <c r="E188" s="213" t="s">
        <v>306</v>
      </c>
      <c r="F188" s="213" t="s">
        <v>307</v>
      </c>
      <c r="G188" s="211"/>
      <c r="H188" s="211"/>
      <c r="I188" s="214"/>
      <c r="J188" s="215">
        <f>BK188</f>
        <v>0</v>
      </c>
      <c r="K188" s="211"/>
      <c r="L188" s="216"/>
      <c r="M188" s="217"/>
      <c r="N188" s="218"/>
      <c r="O188" s="218"/>
      <c r="P188" s="219">
        <f>P189</f>
        <v>0</v>
      </c>
      <c r="Q188" s="218"/>
      <c r="R188" s="219">
        <f>R189</f>
        <v>0</v>
      </c>
      <c r="S188" s="218"/>
      <c r="T188" s="220">
        <f>T189</f>
        <v>0.66549999999999998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1" t="s">
        <v>83</v>
      </c>
      <c r="AT188" s="222" t="s">
        <v>72</v>
      </c>
      <c r="AU188" s="222" t="s">
        <v>73</v>
      </c>
      <c r="AY188" s="221" t="s">
        <v>150</v>
      </c>
      <c r="BK188" s="223">
        <f>BK189</f>
        <v>0</v>
      </c>
    </row>
    <row r="189" s="12" customFormat="1" ht="22.8" customHeight="1">
      <c r="A189" s="12"/>
      <c r="B189" s="210"/>
      <c r="C189" s="211"/>
      <c r="D189" s="212" t="s">
        <v>72</v>
      </c>
      <c r="E189" s="224" t="s">
        <v>308</v>
      </c>
      <c r="F189" s="224" t="s">
        <v>309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SUM(P190:P194)</f>
        <v>0</v>
      </c>
      <c r="Q189" s="218"/>
      <c r="R189" s="219">
        <f>SUM(R190:R194)</f>
        <v>0</v>
      </c>
      <c r="S189" s="218"/>
      <c r="T189" s="220">
        <f>SUM(T190:T194)</f>
        <v>0.66549999999999998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83</v>
      </c>
      <c r="AT189" s="222" t="s">
        <v>72</v>
      </c>
      <c r="AU189" s="222" t="s">
        <v>81</v>
      </c>
      <c r="AY189" s="221" t="s">
        <v>150</v>
      </c>
      <c r="BK189" s="223">
        <f>SUM(BK190:BK194)</f>
        <v>0</v>
      </c>
    </row>
    <row r="190" s="2" customFormat="1" ht="33" customHeight="1">
      <c r="A190" s="38"/>
      <c r="B190" s="39"/>
      <c r="C190" s="226" t="s">
        <v>258</v>
      </c>
      <c r="D190" s="226" t="s">
        <v>152</v>
      </c>
      <c r="E190" s="227" t="s">
        <v>1406</v>
      </c>
      <c r="F190" s="228" t="s">
        <v>1407</v>
      </c>
      <c r="G190" s="229" t="s">
        <v>176</v>
      </c>
      <c r="H190" s="230">
        <v>60.5</v>
      </c>
      <c r="I190" s="231"/>
      <c r="J190" s="232">
        <f>ROUND(I190*H190,2)</f>
        <v>0</v>
      </c>
      <c r="K190" s="228" t="s">
        <v>156</v>
      </c>
      <c r="L190" s="44"/>
      <c r="M190" s="233" t="s">
        <v>1</v>
      </c>
      <c r="N190" s="234" t="s">
        <v>38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0.010999999999999999</v>
      </c>
      <c r="T190" s="236">
        <f>S190*H190</f>
        <v>0.66549999999999998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264</v>
      </c>
      <c r="AT190" s="237" t="s">
        <v>152</v>
      </c>
      <c r="AU190" s="237" t="s">
        <v>83</v>
      </c>
      <c r="AY190" s="17" t="s">
        <v>150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81</v>
      </c>
      <c r="BK190" s="238">
        <f>ROUND(I190*H190,2)</f>
        <v>0</v>
      </c>
      <c r="BL190" s="17" t="s">
        <v>264</v>
      </c>
      <c r="BM190" s="237" t="s">
        <v>384</v>
      </c>
    </row>
    <row r="191" s="2" customFormat="1">
      <c r="A191" s="38"/>
      <c r="B191" s="39"/>
      <c r="C191" s="40"/>
      <c r="D191" s="239" t="s">
        <v>159</v>
      </c>
      <c r="E191" s="40"/>
      <c r="F191" s="240" t="s">
        <v>1407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159</v>
      </c>
      <c r="AU191" s="17" t="s">
        <v>83</v>
      </c>
    </row>
    <row r="192" s="2" customFormat="1">
      <c r="A192" s="38"/>
      <c r="B192" s="39"/>
      <c r="C192" s="40"/>
      <c r="D192" s="244" t="s">
        <v>161</v>
      </c>
      <c r="E192" s="40"/>
      <c r="F192" s="245" t="s">
        <v>1408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83</v>
      </c>
    </row>
    <row r="193" s="13" customFormat="1">
      <c r="A193" s="13"/>
      <c r="B193" s="246"/>
      <c r="C193" s="247"/>
      <c r="D193" s="239" t="s">
        <v>163</v>
      </c>
      <c r="E193" s="248" t="s">
        <v>1</v>
      </c>
      <c r="F193" s="249" t="s">
        <v>1409</v>
      </c>
      <c r="G193" s="247"/>
      <c r="H193" s="250">
        <v>60.5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6" t="s">
        <v>163</v>
      </c>
      <c r="AU193" s="256" t="s">
        <v>83</v>
      </c>
      <c r="AV193" s="13" t="s">
        <v>83</v>
      </c>
      <c r="AW193" s="13" t="s">
        <v>30</v>
      </c>
      <c r="AX193" s="13" t="s">
        <v>73</v>
      </c>
      <c r="AY193" s="256" t="s">
        <v>150</v>
      </c>
    </row>
    <row r="194" s="14" customFormat="1">
      <c r="A194" s="14"/>
      <c r="B194" s="257"/>
      <c r="C194" s="258"/>
      <c r="D194" s="239" t="s">
        <v>163</v>
      </c>
      <c r="E194" s="259" t="s">
        <v>1</v>
      </c>
      <c r="F194" s="260" t="s">
        <v>165</v>
      </c>
      <c r="G194" s="258"/>
      <c r="H194" s="261">
        <v>60.5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7" t="s">
        <v>163</v>
      </c>
      <c r="AU194" s="267" t="s">
        <v>83</v>
      </c>
      <c r="AV194" s="14" t="s">
        <v>157</v>
      </c>
      <c r="AW194" s="14" t="s">
        <v>30</v>
      </c>
      <c r="AX194" s="14" t="s">
        <v>81</v>
      </c>
      <c r="AY194" s="267" t="s">
        <v>150</v>
      </c>
    </row>
    <row r="195" s="12" customFormat="1" ht="25.92" customHeight="1">
      <c r="A195" s="12"/>
      <c r="B195" s="210"/>
      <c r="C195" s="211"/>
      <c r="D195" s="212" t="s">
        <v>72</v>
      </c>
      <c r="E195" s="213" t="s">
        <v>382</v>
      </c>
      <c r="F195" s="213" t="s">
        <v>383</v>
      </c>
      <c r="G195" s="211"/>
      <c r="H195" s="211"/>
      <c r="I195" s="214"/>
      <c r="J195" s="215">
        <f>BK195</f>
        <v>0</v>
      </c>
      <c r="K195" s="211"/>
      <c r="L195" s="216"/>
      <c r="M195" s="217"/>
      <c r="N195" s="218"/>
      <c r="O195" s="218"/>
      <c r="P195" s="219">
        <f>SUM(P196:P197)</f>
        <v>0</v>
      </c>
      <c r="Q195" s="218"/>
      <c r="R195" s="219">
        <f>SUM(R196:R197)</f>
        <v>0</v>
      </c>
      <c r="S195" s="218"/>
      <c r="T195" s="22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157</v>
      </c>
      <c r="AT195" s="222" t="s">
        <v>72</v>
      </c>
      <c r="AU195" s="222" t="s">
        <v>73</v>
      </c>
      <c r="AY195" s="221" t="s">
        <v>150</v>
      </c>
      <c r="BK195" s="223">
        <f>SUM(BK196:BK197)</f>
        <v>0</v>
      </c>
    </row>
    <row r="196" s="2" customFormat="1" ht="16.5" customHeight="1">
      <c r="A196" s="38"/>
      <c r="B196" s="39"/>
      <c r="C196" s="226" t="s">
        <v>264</v>
      </c>
      <c r="D196" s="226" t="s">
        <v>152</v>
      </c>
      <c r="E196" s="227" t="s">
        <v>576</v>
      </c>
      <c r="F196" s="228" t="s">
        <v>386</v>
      </c>
      <c r="G196" s="229" t="s">
        <v>387</v>
      </c>
      <c r="H196" s="230">
        <v>1</v>
      </c>
      <c r="I196" s="231"/>
      <c r="J196" s="232">
        <f>ROUND(I196*H196,2)</f>
        <v>0</v>
      </c>
      <c r="K196" s="228" t="s">
        <v>1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</v>
      </c>
      <c r="T196" s="23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577</v>
      </c>
      <c r="AT196" s="237" t="s">
        <v>152</v>
      </c>
      <c r="AU196" s="237" t="s">
        <v>81</v>
      </c>
      <c r="AY196" s="17" t="s">
        <v>150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81</v>
      </c>
      <c r="BK196" s="238">
        <f>ROUND(I196*H196,2)</f>
        <v>0</v>
      </c>
      <c r="BL196" s="17" t="s">
        <v>577</v>
      </c>
      <c r="BM196" s="237" t="s">
        <v>1410</v>
      </c>
    </row>
    <row r="197" s="2" customFormat="1">
      <c r="A197" s="38"/>
      <c r="B197" s="39"/>
      <c r="C197" s="40"/>
      <c r="D197" s="239" t="s">
        <v>159</v>
      </c>
      <c r="E197" s="40"/>
      <c r="F197" s="240" t="s">
        <v>386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81</v>
      </c>
    </row>
    <row r="198" s="12" customFormat="1" ht="25.92" customHeight="1">
      <c r="A198" s="12"/>
      <c r="B198" s="210"/>
      <c r="C198" s="211"/>
      <c r="D198" s="212" t="s">
        <v>72</v>
      </c>
      <c r="E198" s="213" t="s">
        <v>395</v>
      </c>
      <c r="F198" s="213" t="s">
        <v>396</v>
      </c>
      <c r="G198" s="211"/>
      <c r="H198" s="211"/>
      <c r="I198" s="214"/>
      <c r="J198" s="215">
        <f>BK198</f>
        <v>0</v>
      </c>
      <c r="K198" s="211"/>
      <c r="L198" s="216"/>
      <c r="M198" s="217"/>
      <c r="N198" s="218"/>
      <c r="O198" s="218"/>
      <c r="P198" s="219">
        <f>SUM(P199:P206)</f>
        <v>0</v>
      </c>
      <c r="Q198" s="218"/>
      <c r="R198" s="219">
        <f>SUM(R199:R206)</f>
        <v>0</v>
      </c>
      <c r="S198" s="218"/>
      <c r="T198" s="220">
        <f>SUM(T199:T206)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188</v>
      </c>
      <c r="AT198" s="222" t="s">
        <v>72</v>
      </c>
      <c r="AU198" s="222" t="s">
        <v>73</v>
      </c>
      <c r="AY198" s="221" t="s">
        <v>150</v>
      </c>
      <c r="BK198" s="223">
        <f>SUM(BK199:BK206)</f>
        <v>0</v>
      </c>
    </row>
    <row r="199" s="2" customFormat="1" ht="16.5" customHeight="1">
      <c r="A199" s="38"/>
      <c r="B199" s="39"/>
      <c r="C199" s="226" t="s">
        <v>272</v>
      </c>
      <c r="D199" s="226" t="s">
        <v>152</v>
      </c>
      <c r="E199" s="227" t="s">
        <v>390</v>
      </c>
      <c r="F199" s="228" t="s">
        <v>391</v>
      </c>
      <c r="G199" s="229" t="s">
        <v>392</v>
      </c>
      <c r="H199" s="230">
        <v>1</v>
      </c>
      <c r="I199" s="231"/>
      <c r="J199" s="232">
        <f>ROUND(I199*H199,2)</f>
        <v>0</v>
      </c>
      <c r="K199" s="228" t="s">
        <v>1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</v>
      </c>
      <c r="T199" s="23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157</v>
      </c>
      <c r="AT199" s="237" t="s">
        <v>152</v>
      </c>
      <c r="AU199" s="237" t="s">
        <v>81</v>
      </c>
      <c r="AY199" s="17" t="s">
        <v>150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81</v>
      </c>
      <c r="BK199" s="238">
        <f>ROUND(I199*H199,2)</f>
        <v>0</v>
      </c>
      <c r="BL199" s="17" t="s">
        <v>157</v>
      </c>
      <c r="BM199" s="237" t="s">
        <v>1411</v>
      </c>
    </row>
    <row r="200" s="2" customFormat="1">
      <c r="A200" s="38"/>
      <c r="B200" s="39"/>
      <c r="C200" s="40"/>
      <c r="D200" s="239" t="s">
        <v>159</v>
      </c>
      <c r="E200" s="40"/>
      <c r="F200" s="240" t="s">
        <v>391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159</v>
      </c>
      <c r="AU200" s="17" t="s">
        <v>81</v>
      </c>
    </row>
    <row r="201" s="2" customFormat="1">
      <c r="A201" s="38"/>
      <c r="B201" s="39"/>
      <c r="C201" s="40"/>
      <c r="D201" s="239" t="s">
        <v>270</v>
      </c>
      <c r="E201" s="40"/>
      <c r="F201" s="288" t="s">
        <v>394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270</v>
      </c>
      <c r="AU201" s="17" t="s">
        <v>81</v>
      </c>
    </row>
    <row r="202" s="2" customFormat="1" ht="16.5" customHeight="1">
      <c r="A202" s="38"/>
      <c r="B202" s="39"/>
      <c r="C202" s="226" t="s">
        <v>280</v>
      </c>
      <c r="D202" s="226" t="s">
        <v>152</v>
      </c>
      <c r="E202" s="227" t="s">
        <v>409</v>
      </c>
      <c r="F202" s="228" t="s">
        <v>407</v>
      </c>
      <c r="G202" s="229" t="s">
        <v>387</v>
      </c>
      <c r="H202" s="230">
        <v>1</v>
      </c>
      <c r="I202" s="231"/>
      <c r="J202" s="232">
        <f>ROUND(I202*H202,2)</f>
        <v>0</v>
      </c>
      <c r="K202" s="228" t="s">
        <v>1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402</v>
      </c>
      <c r="AT202" s="237" t="s">
        <v>152</v>
      </c>
      <c r="AU202" s="237" t="s">
        <v>81</v>
      </c>
      <c r="AY202" s="17" t="s">
        <v>150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81</v>
      </c>
      <c r="BK202" s="238">
        <f>ROUND(I202*H202,2)</f>
        <v>0</v>
      </c>
      <c r="BL202" s="17" t="s">
        <v>402</v>
      </c>
      <c r="BM202" s="237" t="s">
        <v>1412</v>
      </c>
    </row>
    <row r="203" s="2" customFormat="1">
      <c r="A203" s="38"/>
      <c r="B203" s="39"/>
      <c r="C203" s="40"/>
      <c r="D203" s="239" t="s">
        <v>159</v>
      </c>
      <c r="E203" s="40"/>
      <c r="F203" s="240" t="s">
        <v>407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81</v>
      </c>
    </row>
    <row r="204" s="2" customFormat="1" ht="16.5" customHeight="1">
      <c r="A204" s="38"/>
      <c r="B204" s="39"/>
      <c r="C204" s="226" t="s">
        <v>288</v>
      </c>
      <c r="D204" s="226" t="s">
        <v>152</v>
      </c>
      <c r="E204" s="227" t="s">
        <v>413</v>
      </c>
      <c r="F204" s="228" t="s">
        <v>414</v>
      </c>
      <c r="G204" s="229" t="s">
        <v>387</v>
      </c>
      <c r="H204" s="230">
        <v>1</v>
      </c>
      <c r="I204" s="231"/>
      <c r="J204" s="232">
        <f>ROUND(I204*H204,2)</f>
        <v>0</v>
      </c>
      <c r="K204" s="228" t="s">
        <v>1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402</v>
      </c>
      <c r="AT204" s="237" t="s">
        <v>152</v>
      </c>
      <c r="AU204" s="237" t="s">
        <v>81</v>
      </c>
      <c r="AY204" s="17" t="s">
        <v>150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81</v>
      </c>
      <c r="BK204" s="238">
        <f>ROUND(I204*H204,2)</f>
        <v>0</v>
      </c>
      <c r="BL204" s="17" t="s">
        <v>402</v>
      </c>
      <c r="BM204" s="237" t="s">
        <v>1413</v>
      </c>
    </row>
    <row r="205" s="2" customFormat="1">
      <c r="A205" s="38"/>
      <c r="B205" s="39"/>
      <c r="C205" s="40"/>
      <c r="D205" s="239" t="s">
        <v>159</v>
      </c>
      <c r="E205" s="40"/>
      <c r="F205" s="240" t="s">
        <v>414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81</v>
      </c>
    </row>
    <row r="206" s="2" customFormat="1">
      <c r="A206" s="38"/>
      <c r="B206" s="39"/>
      <c r="C206" s="40"/>
      <c r="D206" s="239" t="s">
        <v>270</v>
      </c>
      <c r="E206" s="40"/>
      <c r="F206" s="288" t="s">
        <v>590</v>
      </c>
      <c r="G206" s="40"/>
      <c r="H206" s="40"/>
      <c r="I206" s="241"/>
      <c r="J206" s="40"/>
      <c r="K206" s="40"/>
      <c r="L206" s="44"/>
      <c r="M206" s="289"/>
      <c r="N206" s="290"/>
      <c r="O206" s="291"/>
      <c r="P206" s="291"/>
      <c r="Q206" s="291"/>
      <c r="R206" s="291"/>
      <c r="S206" s="291"/>
      <c r="T206" s="2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270</v>
      </c>
      <c r="AU206" s="17" t="s">
        <v>81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0gj4tBjRol5rEnRE0HS4dmw3QrNj1QHgZUXXCNnpOr7iZTHhSNPXbhBs5WZ6XuDfTwayaRf83Vdqpu+MgYmtuw==" hashValue="WTVPNTPqQ8RqMFH0RXiVSzgW4h8puM4wUdiBplRtltTMCNCXgZjyXSOeqZuFIpl2vgaHtKN/bfHGMvIuGjKobA==" algorithmName="SHA-512" password="CC35"/>
  <autoFilter ref="C123:K20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4_01/111151101"/>
    <hyperlink ref="F134" r:id="rId2" display="https://podminky.urs.cz/item/CS_URS_2024_01/181912111"/>
    <hyperlink ref="F144" r:id="rId3" display="https://podminky.urs.cz/item/CS_URS_2024_01/961044111"/>
    <hyperlink ref="F149" r:id="rId4" display="https://podminky.urs.cz/item/CS_URS_2024_01/965042241"/>
    <hyperlink ref="F154" r:id="rId5" display="https://podminky.urs.cz/item/CS_URS_2024_01/965082923"/>
    <hyperlink ref="F159" r:id="rId6" display="https://podminky.urs.cz/item/CS_URS_2024_01/981011112"/>
    <hyperlink ref="F165" r:id="rId7" display="https://podminky.urs.cz/item/CS_URS_2024_01/997006511"/>
    <hyperlink ref="F169" r:id="rId8" display="https://podminky.urs.cz/item/CS_URS_2024_01/997006512"/>
    <hyperlink ref="F172" r:id="rId9" display="https://podminky.urs.cz/item/CS_URS_2024_01/997006519"/>
    <hyperlink ref="F177" r:id="rId10" display="https://podminky.urs.cz/item/CS_URS_2024_01/997013635"/>
    <hyperlink ref="F180" r:id="rId11" display="https://podminky.urs.cz/item/CS_URS_2024_01/997013811"/>
    <hyperlink ref="F183" r:id="rId12" display="https://podminky.urs.cz/item/CS_URS_2024_01/997013871"/>
    <hyperlink ref="F187" r:id="rId13" display="https://podminky.urs.cz/item/CS_URS_2024_01/997013645"/>
    <hyperlink ref="F192" r:id="rId14" display="https://podminky.urs.cz/item/CS_URS_2024_01/7124408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52" t="s">
        <v>114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115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ROUND((SUM(BE130:BE304)),  2)</f>
        <v>0</v>
      </c>
      <c r="G33" s="38"/>
      <c r="H33" s="38"/>
      <c r="I33" s="164">
        <v>0.20999999999999999</v>
      </c>
      <c r="J33" s="163">
        <f>ROUND(((SUM(BE130:BE304))*I33),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ROUND((SUM(BF130:BF304)),  2)</f>
        <v>0</v>
      </c>
      <c r="G34" s="38"/>
      <c r="H34" s="38"/>
      <c r="I34" s="164">
        <v>0.12</v>
      </c>
      <c r="J34" s="163">
        <f>ROUND(((SUM(BF130:BF304))*I34),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ROUND((SUM(BG130:BG304)),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ROUND((SUM(BH130:BH304)),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ROUND((SUM(BI130:BI304)),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>01 - Zárubka_demolice _bývalé hradlo u výhybky ke kamenolomu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Zárubka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</v>
      </c>
      <c r="E99" s="196"/>
      <c r="F99" s="196"/>
      <c r="G99" s="196"/>
      <c r="H99" s="196"/>
      <c r="I99" s="196"/>
      <c r="J99" s="197">
        <f>J168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J201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125</v>
      </c>
      <c r="E101" s="191"/>
      <c r="F101" s="191"/>
      <c r="G101" s="191"/>
      <c r="H101" s="191"/>
      <c r="I101" s="191"/>
      <c r="J101" s="192">
        <f>J236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126</v>
      </c>
      <c r="E102" s="196"/>
      <c r="F102" s="196"/>
      <c r="G102" s="196"/>
      <c r="H102" s="196"/>
      <c r="I102" s="196"/>
      <c r="J102" s="197">
        <f>J237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127</v>
      </c>
      <c r="E103" s="196"/>
      <c r="F103" s="196"/>
      <c r="G103" s="196"/>
      <c r="H103" s="196"/>
      <c r="I103" s="196"/>
      <c r="J103" s="197">
        <f>J243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128</v>
      </c>
      <c r="E104" s="196"/>
      <c r="F104" s="196"/>
      <c r="G104" s="196"/>
      <c r="H104" s="196"/>
      <c r="I104" s="196"/>
      <c r="J104" s="197">
        <f>J253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8"/>
      <c r="C105" s="189"/>
      <c r="D105" s="190" t="s">
        <v>129</v>
      </c>
      <c r="E105" s="191"/>
      <c r="F105" s="191"/>
      <c r="G105" s="191"/>
      <c r="H105" s="191"/>
      <c r="I105" s="191"/>
      <c r="J105" s="192">
        <f>J280</f>
        <v>0</v>
      </c>
      <c r="K105" s="189"/>
      <c r="L105" s="19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4"/>
      <c r="C106" s="133"/>
      <c r="D106" s="195" t="s">
        <v>130</v>
      </c>
      <c r="E106" s="196"/>
      <c r="F106" s="196"/>
      <c r="G106" s="196"/>
      <c r="H106" s="196"/>
      <c r="I106" s="196"/>
      <c r="J106" s="197">
        <f>J281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8"/>
      <c r="C107" s="189"/>
      <c r="D107" s="190" t="s">
        <v>131</v>
      </c>
      <c r="E107" s="191"/>
      <c r="F107" s="191"/>
      <c r="G107" s="191"/>
      <c r="H107" s="191"/>
      <c r="I107" s="191"/>
      <c r="J107" s="192">
        <f>J285</f>
        <v>0</v>
      </c>
      <c r="K107" s="189"/>
      <c r="L107" s="19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8"/>
      <c r="C108" s="189"/>
      <c r="D108" s="190" t="s">
        <v>132</v>
      </c>
      <c r="E108" s="191"/>
      <c r="F108" s="191"/>
      <c r="G108" s="191"/>
      <c r="H108" s="191"/>
      <c r="I108" s="191"/>
      <c r="J108" s="192">
        <f>J291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4"/>
      <c r="C109" s="133"/>
      <c r="D109" s="195" t="s">
        <v>133</v>
      </c>
      <c r="E109" s="196"/>
      <c r="F109" s="196"/>
      <c r="G109" s="196"/>
      <c r="H109" s="196"/>
      <c r="I109" s="196"/>
      <c r="J109" s="197">
        <f>J292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134</v>
      </c>
      <c r="E110" s="191"/>
      <c r="F110" s="191"/>
      <c r="G110" s="191"/>
      <c r="H110" s="191"/>
      <c r="I110" s="191"/>
      <c r="J110" s="192">
        <f>J297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3" t="str">
        <f>E7</f>
        <v>Demolice - balíček 2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E9</f>
        <v>01 - Zárubka_demolice _bývalé hradlo u výhybky ke kamenolomu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Zárubka</v>
      </c>
      <c r="G124" s="40"/>
      <c r="H124" s="40"/>
      <c r="I124" s="32" t="s">
        <v>22</v>
      </c>
      <c r="J124" s="79" t="str">
        <f>IF(J12="","",J12)</f>
        <v>19. 4. 2024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 xml:space="preserve"> 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136</v>
      </c>
      <c r="D129" s="202" t="s">
        <v>58</v>
      </c>
      <c r="E129" s="202" t="s">
        <v>54</v>
      </c>
      <c r="F129" s="202" t="s">
        <v>55</v>
      </c>
      <c r="G129" s="202" t="s">
        <v>137</v>
      </c>
      <c r="H129" s="202" t="s">
        <v>138</v>
      </c>
      <c r="I129" s="202" t="s">
        <v>139</v>
      </c>
      <c r="J129" s="202" t="s">
        <v>118</v>
      </c>
      <c r="K129" s="203" t="s">
        <v>140</v>
      </c>
      <c r="L129" s="204"/>
      <c r="M129" s="100" t="s">
        <v>1</v>
      </c>
      <c r="N129" s="101" t="s">
        <v>37</v>
      </c>
      <c r="O129" s="101" t="s">
        <v>141</v>
      </c>
      <c r="P129" s="101" t="s">
        <v>142</v>
      </c>
      <c r="Q129" s="101" t="s">
        <v>143</v>
      </c>
      <c r="R129" s="101" t="s">
        <v>144</v>
      </c>
      <c r="S129" s="101" t="s">
        <v>145</v>
      </c>
      <c r="T129" s="102" t="s">
        <v>146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147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P131+P236+P280+P285+P291+P297</f>
        <v>0</v>
      </c>
      <c r="Q130" s="104"/>
      <c r="R130" s="207">
        <f>R131+R236+R280+R285+R291+R297</f>
        <v>58.121817999999998</v>
      </c>
      <c r="S130" s="104"/>
      <c r="T130" s="208">
        <f>T131+T236+T280+T285+T291+T297</f>
        <v>39.446112000000007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120</v>
      </c>
      <c r="BK130" s="209">
        <f>BK131+BK236+BK280+BK285+BK291+BK297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148</v>
      </c>
      <c r="F131" s="213" t="s">
        <v>149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P132+P168+P201</f>
        <v>0</v>
      </c>
      <c r="Q131" s="218"/>
      <c r="R131" s="219">
        <f>R132+R168+R201</f>
        <v>58.121817999999998</v>
      </c>
      <c r="S131" s="218"/>
      <c r="T131" s="220">
        <f>T132+T168+T201</f>
        <v>38.017752000000009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81</v>
      </c>
      <c r="AT131" s="222" t="s">
        <v>72</v>
      </c>
      <c r="AU131" s="222" t="s">
        <v>73</v>
      </c>
      <c r="AY131" s="221" t="s">
        <v>150</v>
      </c>
      <c r="BK131" s="223">
        <f>BK132+BK168+BK201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81</v>
      </c>
      <c r="F132" s="224" t="s">
        <v>151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SUM(P133:P167)</f>
        <v>0</v>
      </c>
      <c r="Q132" s="218"/>
      <c r="R132" s="219">
        <f>SUM(R133:R167)</f>
        <v>58.121817999999998</v>
      </c>
      <c r="S132" s="218"/>
      <c r="T132" s="220">
        <f>SUM(T133:T167)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81</v>
      </c>
      <c r="AT132" s="222" t="s">
        <v>72</v>
      </c>
      <c r="AU132" s="222" t="s">
        <v>81</v>
      </c>
      <c r="AY132" s="221" t="s">
        <v>150</v>
      </c>
      <c r="BK132" s="223">
        <f>SUM(BK133:BK167)</f>
        <v>0</v>
      </c>
    </row>
    <row r="133" s="2" customFormat="1" ht="24.15" customHeight="1">
      <c r="A133" s="38"/>
      <c r="B133" s="39"/>
      <c r="C133" s="226" t="s">
        <v>81</v>
      </c>
      <c r="D133" s="226" t="s">
        <v>152</v>
      </c>
      <c r="E133" s="227" t="s">
        <v>153</v>
      </c>
      <c r="F133" s="228" t="s">
        <v>154</v>
      </c>
      <c r="G133" s="229" t="s">
        <v>155</v>
      </c>
      <c r="H133" s="230">
        <v>21.780000000000001</v>
      </c>
      <c r="I133" s="231"/>
      <c r="J133" s="232">
        <f>ROUND(I133*H133,2)</f>
        <v>0</v>
      </c>
      <c r="K133" s="228" t="s">
        <v>156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157</v>
      </c>
      <c r="AT133" s="237" t="s">
        <v>152</v>
      </c>
      <c r="AU133" s="237" t="s">
        <v>83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81</v>
      </c>
      <c r="BK133" s="238">
        <f>ROUND(I133*H133,2)</f>
        <v>0</v>
      </c>
      <c r="BL133" s="17" t="s">
        <v>157</v>
      </c>
      <c r="BM133" s="237" t="s">
        <v>158</v>
      </c>
    </row>
    <row r="134" s="2" customFormat="1">
      <c r="A134" s="38"/>
      <c r="B134" s="39"/>
      <c r="C134" s="40"/>
      <c r="D134" s="239" t="s">
        <v>159</v>
      </c>
      <c r="E134" s="40"/>
      <c r="F134" s="240" t="s">
        <v>160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159</v>
      </c>
      <c r="AU134" s="17" t="s">
        <v>83</v>
      </c>
    </row>
    <row r="135" s="2" customFormat="1">
      <c r="A135" s="38"/>
      <c r="B135" s="39"/>
      <c r="C135" s="40"/>
      <c r="D135" s="244" t="s">
        <v>161</v>
      </c>
      <c r="E135" s="40"/>
      <c r="F135" s="245" t="s">
        <v>162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83</v>
      </c>
    </row>
    <row r="136" s="13" customFormat="1">
      <c r="A136" s="13"/>
      <c r="B136" s="246"/>
      <c r="C136" s="247"/>
      <c r="D136" s="239" t="s">
        <v>163</v>
      </c>
      <c r="E136" s="248" t="s">
        <v>1</v>
      </c>
      <c r="F136" s="249" t="s">
        <v>164</v>
      </c>
      <c r="G136" s="247"/>
      <c r="H136" s="250">
        <v>21.780000000000001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6" t="s">
        <v>163</v>
      </c>
      <c r="AU136" s="256" t="s">
        <v>83</v>
      </c>
      <c r="AV136" s="13" t="s">
        <v>83</v>
      </c>
      <c r="AW136" s="13" t="s">
        <v>30</v>
      </c>
      <c r="AX136" s="13" t="s">
        <v>73</v>
      </c>
      <c r="AY136" s="256" t="s">
        <v>150</v>
      </c>
    </row>
    <row r="137" s="14" customFormat="1">
      <c r="A137" s="14"/>
      <c r="B137" s="257"/>
      <c r="C137" s="258"/>
      <c r="D137" s="239" t="s">
        <v>163</v>
      </c>
      <c r="E137" s="259" t="s">
        <v>1</v>
      </c>
      <c r="F137" s="260" t="s">
        <v>165</v>
      </c>
      <c r="G137" s="258"/>
      <c r="H137" s="261">
        <v>21.780000000000001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163</v>
      </c>
      <c r="AU137" s="267" t="s">
        <v>83</v>
      </c>
      <c r="AV137" s="14" t="s">
        <v>157</v>
      </c>
      <c r="AW137" s="14" t="s">
        <v>30</v>
      </c>
      <c r="AX137" s="14" t="s">
        <v>81</v>
      </c>
      <c r="AY137" s="267" t="s">
        <v>150</v>
      </c>
    </row>
    <row r="138" s="2" customFormat="1" ht="16.5" customHeight="1">
      <c r="A138" s="38"/>
      <c r="B138" s="39"/>
      <c r="C138" s="268" t="s">
        <v>83</v>
      </c>
      <c r="D138" s="268" t="s">
        <v>166</v>
      </c>
      <c r="E138" s="269" t="s">
        <v>167</v>
      </c>
      <c r="F138" s="270" t="s">
        <v>168</v>
      </c>
      <c r="G138" s="271" t="s">
        <v>169</v>
      </c>
      <c r="H138" s="272">
        <v>52.271999999999998</v>
      </c>
      <c r="I138" s="273"/>
      <c r="J138" s="274">
        <f>ROUND(I138*H138,2)</f>
        <v>0</v>
      </c>
      <c r="K138" s="270" t="s">
        <v>156</v>
      </c>
      <c r="L138" s="275"/>
      <c r="M138" s="276" t="s">
        <v>1</v>
      </c>
      <c r="N138" s="277" t="s">
        <v>38</v>
      </c>
      <c r="O138" s="91"/>
      <c r="P138" s="235">
        <f>O138*H138</f>
        <v>0</v>
      </c>
      <c r="Q138" s="235">
        <v>1</v>
      </c>
      <c r="R138" s="235">
        <f>Q138*H138</f>
        <v>52.271999999999998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170</v>
      </c>
      <c r="AT138" s="237" t="s">
        <v>166</v>
      </c>
      <c r="AU138" s="237" t="s">
        <v>83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81</v>
      </c>
      <c r="BK138" s="238">
        <f>ROUND(I138*H138,2)</f>
        <v>0</v>
      </c>
      <c r="BL138" s="17" t="s">
        <v>157</v>
      </c>
      <c r="BM138" s="237" t="s">
        <v>171</v>
      </c>
    </row>
    <row r="139" s="2" customFormat="1">
      <c r="A139" s="38"/>
      <c r="B139" s="39"/>
      <c r="C139" s="40"/>
      <c r="D139" s="239" t="s">
        <v>159</v>
      </c>
      <c r="E139" s="40"/>
      <c r="F139" s="240" t="s">
        <v>168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13" customFormat="1">
      <c r="A140" s="13"/>
      <c r="B140" s="246"/>
      <c r="C140" s="247"/>
      <c r="D140" s="239" t="s">
        <v>163</v>
      </c>
      <c r="E140" s="248" t="s">
        <v>1</v>
      </c>
      <c r="F140" s="249" t="s">
        <v>172</v>
      </c>
      <c r="G140" s="247"/>
      <c r="H140" s="250">
        <v>52.271999999999998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163</v>
      </c>
      <c r="AU140" s="256" t="s">
        <v>83</v>
      </c>
      <c r="AV140" s="13" t="s">
        <v>83</v>
      </c>
      <c r="AW140" s="13" t="s">
        <v>30</v>
      </c>
      <c r="AX140" s="13" t="s">
        <v>73</v>
      </c>
      <c r="AY140" s="256" t="s">
        <v>150</v>
      </c>
    </row>
    <row r="141" s="14" customFormat="1">
      <c r="A141" s="14"/>
      <c r="B141" s="257"/>
      <c r="C141" s="258"/>
      <c r="D141" s="239" t="s">
        <v>163</v>
      </c>
      <c r="E141" s="259" t="s">
        <v>1</v>
      </c>
      <c r="F141" s="260" t="s">
        <v>165</v>
      </c>
      <c r="G141" s="258"/>
      <c r="H141" s="261">
        <v>52.271999999999998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163</v>
      </c>
      <c r="AU141" s="267" t="s">
        <v>83</v>
      </c>
      <c r="AV141" s="14" t="s">
        <v>157</v>
      </c>
      <c r="AW141" s="14" t="s">
        <v>30</v>
      </c>
      <c r="AX141" s="14" t="s">
        <v>81</v>
      </c>
      <c r="AY141" s="267" t="s">
        <v>150</v>
      </c>
    </row>
    <row r="142" s="2" customFormat="1" ht="24.15" customHeight="1">
      <c r="A142" s="38"/>
      <c r="B142" s="39"/>
      <c r="C142" s="226" t="s">
        <v>173</v>
      </c>
      <c r="D142" s="226" t="s">
        <v>152</v>
      </c>
      <c r="E142" s="227" t="s">
        <v>174</v>
      </c>
      <c r="F142" s="228" t="s">
        <v>175</v>
      </c>
      <c r="G142" s="229" t="s">
        <v>176</v>
      </c>
      <c r="H142" s="230">
        <v>40.890000000000001</v>
      </c>
      <c r="I142" s="231"/>
      <c r="J142" s="232">
        <f>ROUND(I142*H142,2)</f>
        <v>0</v>
      </c>
      <c r="K142" s="228" t="s">
        <v>156</v>
      </c>
      <c r="L142" s="44"/>
      <c r="M142" s="233" t="s">
        <v>1</v>
      </c>
      <c r="N142" s="234" t="s">
        <v>38</v>
      </c>
      <c r="O142" s="91"/>
      <c r="P142" s="235">
        <f>O142*H142</f>
        <v>0</v>
      </c>
      <c r="Q142" s="235">
        <v>0</v>
      </c>
      <c r="R142" s="235">
        <f>Q142*H142</f>
        <v>0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157</v>
      </c>
      <c r="AT142" s="237" t="s">
        <v>152</v>
      </c>
      <c r="AU142" s="237" t="s">
        <v>83</v>
      </c>
      <c r="AY142" s="17" t="s">
        <v>150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81</v>
      </c>
      <c r="BK142" s="238">
        <f>ROUND(I142*H142,2)</f>
        <v>0</v>
      </c>
      <c r="BL142" s="17" t="s">
        <v>157</v>
      </c>
      <c r="BM142" s="237" t="s">
        <v>177</v>
      </c>
    </row>
    <row r="143" s="2" customFormat="1">
      <c r="A143" s="38"/>
      <c r="B143" s="39"/>
      <c r="C143" s="40"/>
      <c r="D143" s="239" t="s">
        <v>159</v>
      </c>
      <c r="E143" s="40"/>
      <c r="F143" s="240" t="s">
        <v>178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83</v>
      </c>
    </row>
    <row r="144" s="2" customFormat="1">
      <c r="A144" s="38"/>
      <c r="B144" s="39"/>
      <c r="C144" s="40"/>
      <c r="D144" s="244" t="s">
        <v>161</v>
      </c>
      <c r="E144" s="40"/>
      <c r="F144" s="245" t="s">
        <v>179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161</v>
      </c>
      <c r="AU144" s="17" t="s">
        <v>83</v>
      </c>
    </row>
    <row r="145" s="13" customFormat="1">
      <c r="A145" s="13"/>
      <c r="B145" s="246"/>
      <c r="C145" s="247"/>
      <c r="D145" s="239" t="s">
        <v>163</v>
      </c>
      <c r="E145" s="248" t="s">
        <v>1</v>
      </c>
      <c r="F145" s="249" t="s">
        <v>180</v>
      </c>
      <c r="G145" s="247"/>
      <c r="H145" s="250">
        <v>30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163</v>
      </c>
      <c r="AU145" s="256" t="s">
        <v>83</v>
      </c>
      <c r="AV145" s="13" t="s">
        <v>83</v>
      </c>
      <c r="AW145" s="13" t="s">
        <v>30</v>
      </c>
      <c r="AX145" s="13" t="s">
        <v>73</v>
      </c>
      <c r="AY145" s="256" t="s">
        <v>150</v>
      </c>
    </row>
    <row r="146" s="13" customFormat="1">
      <c r="A146" s="13"/>
      <c r="B146" s="246"/>
      <c r="C146" s="247"/>
      <c r="D146" s="239" t="s">
        <v>163</v>
      </c>
      <c r="E146" s="248" t="s">
        <v>1</v>
      </c>
      <c r="F146" s="249" t="s">
        <v>181</v>
      </c>
      <c r="G146" s="247"/>
      <c r="H146" s="250">
        <v>10.890000000000001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6" t="s">
        <v>163</v>
      </c>
      <c r="AU146" s="256" t="s">
        <v>83</v>
      </c>
      <c r="AV146" s="13" t="s">
        <v>83</v>
      </c>
      <c r="AW146" s="13" t="s">
        <v>30</v>
      </c>
      <c r="AX146" s="13" t="s">
        <v>73</v>
      </c>
      <c r="AY146" s="256" t="s">
        <v>150</v>
      </c>
    </row>
    <row r="147" s="14" customFormat="1">
      <c r="A147" s="14"/>
      <c r="B147" s="257"/>
      <c r="C147" s="258"/>
      <c r="D147" s="239" t="s">
        <v>163</v>
      </c>
      <c r="E147" s="259" t="s">
        <v>1</v>
      </c>
      <c r="F147" s="260" t="s">
        <v>165</v>
      </c>
      <c r="G147" s="258"/>
      <c r="H147" s="261">
        <v>40.890000000000001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163</v>
      </c>
      <c r="AU147" s="267" t="s">
        <v>83</v>
      </c>
      <c r="AV147" s="14" t="s">
        <v>157</v>
      </c>
      <c r="AW147" s="14" t="s">
        <v>30</v>
      </c>
      <c r="AX147" s="14" t="s">
        <v>81</v>
      </c>
      <c r="AY147" s="267" t="s">
        <v>150</v>
      </c>
    </row>
    <row r="148" s="2" customFormat="1" ht="37.8" customHeight="1">
      <c r="A148" s="38"/>
      <c r="B148" s="39"/>
      <c r="C148" s="226" t="s">
        <v>157</v>
      </c>
      <c r="D148" s="226" t="s">
        <v>152</v>
      </c>
      <c r="E148" s="227" t="s">
        <v>182</v>
      </c>
      <c r="F148" s="228" t="s">
        <v>183</v>
      </c>
      <c r="G148" s="229" t="s">
        <v>176</v>
      </c>
      <c r="H148" s="230">
        <v>20.890000000000001</v>
      </c>
      <c r="I148" s="231"/>
      <c r="J148" s="232">
        <f>ROUND(I148*H148,2)</f>
        <v>0</v>
      </c>
      <c r="K148" s="228" t="s">
        <v>156</v>
      </c>
      <c r="L148" s="44"/>
      <c r="M148" s="233" t="s">
        <v>1</v>
      </c>
      <c r="N148" s="234" t="s">
        <v>38</v>
      </c>
      <c r="O148" s="91"/>
      <c r="P148" s="235">
        <f>O148*H148</f>
        <v>0</v>
      </c>
      <c r="Q148" s="235">
        <v>0</v>
      </c>
      <c r="R148" s="235">
        <f>Q148*H148</f>
        <v>0</v>
      </c>
      <c r="S148" s="235">
        <v>0</v>
      </c>
      <c r="T148" s="23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7" t="s">
        <v>157</v>
      </c>
      <c r="AT148" s="237" t="s">
        <v>152</v>
      </c>
      <c r="AU148" s="237" t="s">
        <v>83</v>
      </c>
      <c r="AY148" s="17" t="s">
        <v>150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17" t="s">
        <v>81</v>
      </c>
      <c r="BK148" s="238">
        <f>ROUND(I148*H148,2)</f>
        <v>0</v>
      </c>
      <c r="BL148" s="17" t="s">
        <v>157</v>
      </c>
      <c r="BM148" s="237" t="s">
        <v>184</v>
      </c>
    </row>
    <row r="149" s="2" customFormat="1">
      <c r="A149" s="38"/>
      <c r="B149" s="39"/>
      <c r="C149" s="40"/>
      <c r="D149" s="239" t="s">
        <v>159</v>
      </c>
      <c r="E149" s="40"/>
      <c r="F149" s="240" t="s">
        <v>185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159</v>
      </c>
      <c r="AU149" s="17" t="s">
        <v>83</v>
      </c>
    </row>
    <row r="150" s="2" customFormat="1">
      <c r="A150" s="38"/>
      <c r="B150" s="39"/>
      <c r="C150" s="40"/>
      <c r="D150" s="244" t="s">
        <v>161</v>
      </c>
      <c r="E150" s="40"/>
      <c r="F150" s="245" t="s">
        <v>186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161</v>
      </c>
      <c r="AU150" s="17" t="s">
        <v>83</v>
      </c>
    </row>
    <row r="151" s="13" customFormat="1">
      <c r="A151" s="13"/>
      <c r="B151" s="246"/>
      <c r="C151" s="247"/>
      <c r="D151" s="239" t="s">
        <v>163</v>
      </c>
      <c r="E151" s="248" t="s">
        <v>1</v>
      </c>
      <c r="F151" s="249" t="s">
        <v>187</v>
      </c>
      <c r="G151" s="247"/>
      <c r="H151" s="250">
        <v>20.890000000000001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163</v>
      </c>
      <c r="AU151" s="256" t="s">
        <v>83</v>
      </c>
      <c r="AV151" s="13" t="s">
        <v>83</v>
      </c>
      <c r="AW151" s="13" t="s">
        <v>30</v>
      </c>
      <c r="AX151" s="13" t="s">
        <v>73</v>
      </c>
      <c r="AY151" s="256" t="s">
        <v>150</v>
      </c>
    </row>
    <row r="152" s="14" customFormat="1">
      <c r="A152" s="14"/>
      <c r="B152" s="257"/>
      <c r="C152" s="258"/>
      <c r="D152" s="239" t="s">
        <v>163</v>
      </c>
      <c r="E152" s="259" t="s">
        <v>1</v>
      </c>
      <c r="F152" s="260" t="s">
        <v>165</v>
      </c>
      <c r="G152" s="258"/>
      <c r="H152" s="261">
        <v>20.890000000000001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163</v>
      </c>
      <c r="AU152" s="267" t="s">
        <v>83</v>
      </c>
      <c r="AV152" s="14" t="s">
        <v>157</v>
      </c>
      <c r="AW152" s="14" t="s">
        <v>30</v>
      </c>
      <c r="AX152" s="14" t="s">
        <v>81</v>
      </c>
      <c r="AY152" s="267" t="s">
        <v>150</v>
      </c>
    </row>
    <row r="153" s="2" customFormat="1" ht="16.5" customHeight="1">
      <c r="A153" s="38"/>
      <c r="B153" s="39"/>
      <c r="C153" s="268" t="s">
        <v>188</v>
      </c>
      <c r="D153" s="268" t="s">
        <v>166</v>
      </c>
      <c r="E153" s="269" t="s">
        <v>189</v>
      </c>
      <c r="F153" s="270" t="s">
        <v>190</v>
      </c>
      <c r="G153" s="271" t="s">
        <v>169</v>
      </c>
      <c r="H153" s="272">
        <v>5.8490000000000002</v>
      </c>
      <c r="I153" s="273"/>
      <c r="J153" s="274">
        <f>ROUND(I153*H153,2)</f>
        <v>0</v>
      </c>
      <c r="K153" s="270" t="s">
        <v>156</v>
      </c>
      <c r="L153" s="275"/>
      <c r="M153" s="276" t="s">
        <v>1</v>
      </c>
      <c r="N153" s="277" t="s">
        <v>38</v>
      </c>
      <c r="O153" s="91"/>
      <c r="P153" s="235">
        <f>O153*H153</f>
        <v>0</v>
      </c>
      <c r="Q153" s="235">
        <v>1</v>
      </c>
      <c r="R153" s="235">
        <f>Q153*H153</f>
        <v>5.8490000000000002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170</v>
      </c>
      <c r="AT153" s="237" t="s">
        <v>166</v>
      </c>
      <c r="AU153" s="237" t="s">
        <v>83</v>
      </c>
      <c r="AY153" s="17" t="s">
        <v>150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81</v>
      </c>
      <c r="BK153" s="238">
        <f>ROUND(I153*H153,2)</f>
        <v>0</v>
      </c>
      <c r="BL153" s="17" t="s">
        <v>157</v>
      </c>
      <c r="BM153" s="237" t="s">
        <v>191</v>
      </c>
    </row>
    <row r="154" s="2" customFormat="1">
      <c r="A154" s="38"/>
      <c r="B154" s="39"/>
      <c r="C154" s="40"/>
      <c r="D154" s="239" t="s">
        <v>159</v>
      </c>
      <c r="E154" s="40"/>
      <c r="F154" s="240" t="s">
        <v>190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159</v>
      </c>
      <c r="AU154" s="17" t="s">
        <v>83</v>
      </c>
    </row>
    <row r="155" s="13" customFormat="1">
      <c r="A155" s="13"/>
      <c r="B155" s="246"/>
      <c r="C155" s="247"/>
      <c r="D155" s="239" t="s">
        <v>163</v>
      </c>
      <c r="E155" s="248" t="s">
        <v>1</v>
      </c>
      <c r="F155" s="249" t="s">
        <v>192</v>
      </c>
      <c r="G155" s="247"/>
      <c r="H155" s="250">
        <v>5.8490000000000002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163</v>
      </c>
      <c r="AU155" s="256" t="s">
        <v>83</v>
      </c>
      <c r="AV155" s="13" t="s">
        <v>83</v>
      </c>
      <c r="AW155" s="13" t="s">
        <v>30</v>
      </c>
      <c r="AX155" s="13" t="s">
        <v>73</v>
      </c>
      <c r="AY155" s="256" t="s">
        <v>150</v>
      </c>
    </row>
    <row r="156" s="14" customFormat="1">
      <c r="A156" s="14"/>
      <c r="B156" s="257"/>
      <c r="C156" s="258"/>
      <c r="D156" s="239" t="s">
        <v>163</v>
      </c>
      <c r="E156" s="259" t="s">
        <v>1</v>
      </c>
      <c r="F156" s="260" t="s">
        <v>165</v>
      </c>
      <c r="G156" s="258"/>
      <c r="H156" s="261">
        <v>5.8490000000000002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163</v>
      </c>
      <c r="AU156" s="267" t="s">
        <v>83</v>
      </c>
      <c r="AV156" s="14" t="s">
        <v>157</v>
      </c>
      <c r="AW156" s="14" t="s">
        <v>30</v>
      </c>
      <c r="AX156" s="14" t="s">
        <v>81</v>
      </c>
      <c r="AY156" s="267" t="s">
        <v>150</v>
      </c>
    </row>
    <row r="157" s="2" customFormat="1" ht="24.15" customHeight="1">
      <c r="A157" s="38"/>
      <c r="B157" s="39"/>
      <c r="C157" s="226" t="s">
        <v>193</v>
      </c>
      <c r="D157" s="226" t="s">
        <v>152</v>
      </c>
      <c r="E157" s="227" t="s">
        <v>194</v>
      </c>
      <c r="F157" s="228" t="s">
        <v>195</v>
      </c>
      <c r="G157" s="229" t="s">
        <v>176</v>
      </c>
      <c r="H157" s="230">
        <v>40.890000000000001</v>
      </c>
      <c r="I157" s="231"/>
      <c r="J157" s="232">
        <f>ROUND(I157*H157,2)</f>
        <v>0</v>
      </c>
      <c r="K157" s="228" t="s">
        <v>156</v>
      </c>
      <c r="L157" s="44"/>
      <c r="M157" s="233" t="s">
        <v>1</v>
      </c>
      <c r="N157" s="234" t="s">
        <v>38</v>
      </c>
      <c r="O157" s="91"/>
      <c r="P157" s="235">
        <f>O157*H157</f>
        <v>0</v>
      </c>
      <c r="Q157" s="235">
        <v>0</v>
      </c>
      <c r="R157" s="235">
        <f>Q157*H157</f>
        <v>0</v>
      </c>
      <c r="S157" s="235">
        <v>0</v>
      </c>
      <c r="T157" s="23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7" t="s">
        <v>157</v>
      </c>
      <c r="AT157" s="237" t="s">
        <v>152</v>
      </c>
      <c r="AU157" s="237" t="s">
        <v>83</v>
      </c>
      <c r="AY157" s="17" t="s">
        <v>150</v>
      </c>
      <c r="BE157" s="238">
        <f>IF(N157="základní",J157,0)</f>
        <v>0</v>
      </c>
      <c r="BF157" s="238">
        <f>IF(N157="snížená",J157,0)</f>
        <v>0</v>
      </c>
      <c r="BG157" s="238">
        <f>IF(N157="zákl. přenesená",J157,0)</f>
        <v>0</v>
      </c>
      <c r="BH157" s="238">
        <f>IF(N157="sníž. přenesená",J157,0)</f>
        <v>0</v>
      </c>
      <c r="BI157" s="238">
        <f>IF(N157="nulová",J157,0)</f>
        <v>0</v>
      </c>
      <c r="BJ157" s="17" t="s">
        <v>81</v>
      </c>
      <c r="BK157" s="238">
        <f>ROUND(I157*H157,2)</f>
        <v>0</v>
      </c>
      <c r="BL157" s="17" t="s">
        <v>157</v>
      </c>
      <c r="BM157" s="237" t="s">
        <v>196</v>
      </c>
    </row>
    <row r="158" s="2" customFormat="1">
      <c r="A158" s="38"/>
      <c r="B158" s="39"/>
      <c r="C158" s="40"/>
      <c r="D158" s="239" t="s">
        <v>159</v>
      </c>
      <c r="E158" s="40"/>
      <c r="F158" s="240" t="s">
        <v>197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159</v>
      </c>
      <c r="AU158" s="17" t="s">
        <v>83</v>
      </c>
    </row>
    <row r="159" s="2" customFormat="1">
      <c r="A159" s="38"/>
      <c r="B159" s="39"/>
      <c r="C159" s="40"/>
      <c r="D159" s="244" t="s">
        <v>161</v>
      </c>
      <c r="E159" s="40"/>
      <c r="F159" s="245" t="s">
        <v>198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161</v>
      </c>
      <c r="AU159" s="17" t="s">
        <v>83</v>
      </c>
    </row>
    <row r="160" s="13" customFormat="1">
      <c r="A160" s="13"/>
      <c r="B160" s="246"/>
      <c r="C160" s="247"/>
      <c r="D160" s="239" t="s">
        <v>163</v>
      </c>
      <c r="E160" s="248" t="s">
        <v>1</v>
      </c>
      <c r="F160" s="249" t="s">
        <v>180</v>
      </c>
      <c r="G160" s="247"/>
      <c r="H160" s="250">
        <v>30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6" t="s">
        <v>163</v>
      </c>
      <c r="AU160" s="256" t="s">
        <v>83</v>
      </c>
      <c r="AV160" s="13" t="s">
        <v>83</v>
      </c>
      <c r="AW160" s="13" t="s">
        <v>30</v>
      </c>
      <c r="AX160" s="13" t="s">
        <v>73</v>
      </c>
      <c r="AY160" s="256" t="s">
        <v>150</v>
      </c>
    </row>
    <row r="161" s="13" customFormat="1">
      <c r="A161" s="13"/>
      <c r="B161" s="246"/>
      <c r="C161" s="247"/>
      <c r="D161" s="239" t="s">
        <v>163</v>
      </c>
      <c r="E161" s="248" t="s">
        <v>1</v>
      </c>
      <c r="F161" s="249" t="s">
        <v>181</v>
      </c>
      <c r="G161" s="247"/>
      <c r="H161" s="250">
        <v>10.890000000000001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163</v>
      </c>
      <c r="AU161" s="256" t="s">
        <v>83</v>
      </c>
      <c r="AV161" s="13" t="s">
        <v>83</v>
      </c>
      <c r="AW161" s="13" t="s">
        <v>30</v>
      </c>
      <c r="AX161" s="13" t="s">
        <v>73</v>
      </c>
      <c r="AY161" s="256" t="s">
        <v>150</v>
      </c>
    </row>
    <row r="162" s="14" customFormat="1">
      <c r="A162" s="14"/>
      <c r="B162" s="257"/>
      <c r="C162" s="258"/>
      <c r="D162" s="239" t="s">
        <v>163</v>
      </c>
      <c r="E162" s="259" t="s">
        <v>1</v>
      </c>
      <c r="F162" s="260" t="s">
        <v>165</v>
      </c>
      <c r="G162" s="258"/>
      <c r="H162" s="261">
        <v>40.890000000000001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163</v>
      </c>
      <c r="AU162" s="267" t="s">
        <v>83</v>
      </c>
      <c r="AV162" s="14" t="s">
        <v>157</v>
      </c>
      <c r="AW162" s="14" t="s">
        <v>30</v>
      </c>
      <c r="AX162" s="14" t="s">
        <v>81</v>
      </c>
      <c r="AY162" s="267" t="s">
        <v>150</v>
      </c>
    </row>
    <row r="163" s="2" customFormat="1" ht="16.5" customHeight="1">
      <c r="A163" s="38"/>
      <c r="B163" s="39"/>
      <c r="C163" s="268" t="s">
        <v>199</v>
      </c>
      <c r="D163" s="268" t="s">
        <v>166</v>
      </c>
      <c r="E163" s="269" t="s">
        <v>200</v>
      </c>
      <c r="F163" s="270" t="s">
        <v>201</v>
      </c>
      <c r="G163" s="271" t="s">
        <v>202</v>
      </c>
      <c r="H163" s="272">
        <v>0.81799999999999995</v>
      </c>
      <c r="I163" s="273"/>
      <c r="J163" s="274">
        <f>ROUND(I163*H163,2)</f>
        <v>0</v>
      </c>
      <c r="K163" s="270" t="s">
        <v>156</v>
      </c>
      <c r="L163" s="275"/>
      <c r="M163" s="276" t="s">
        <v>1</v>
      </c>
      <c r="N163" s="277" t="s">
        <v>38</v>
      </c>
      <c r="O163" s="91"/>
      <c r="P163" s="235">
        <f>O163*H163</f>
        <v>0</v>
      </c>
      <c r="Q163" s="235">
        <v>0.001</v>
      </c>
      <c r="R163" s="235">
        <f>Q163*H163</f>
        <v>0.00081799999999999993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170</v>
      </c>
      <c r="AT163" s="237" t="s">
        <v>166</v>
      </c>
      <c r="AU163" s="237" t="s">
        <v>83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81</v>
      </c>
      <c r="BK163" s="238">
        <f>ROUND(I163*H163,2)</f>
        <v>0</v>
      </c>
      <c r="BL163" s="17" t="s">
        <v>157</v>
      </c>
      <c r="BM163" s="237" t="s">
        <v>203</v>
      </c>
    </row>
    <row r="164" s="2" customFormat="1">
      <c r="A164" s="38"/>
      <c r="B164" s="39"/>
      <c r="C164" s="40"/>
      <c r="D164" s="239" t="s">
        <v>159</v>
      </c>
      <c r="E164" s="40"/>
      <c r="F164" s="240" t="s">
        <v>201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83</v>
      </c>
    </row>
    <row r="165" s="15" customFormat="1">
      <c r="A165" s="15"/>
      <c r="B165" s="278"/>
      <c r="C165" s="279"/>
      <c r="D165" s="239" t="s">
        <v>163</v>
      </c>
      <c r="E165" s="280" t="s">
        <v>1</v>
      </c>
      <c r="F165" s="281" t="s">
        <v>204</v>
      </c>
      <c r="G165" s="279"/>
      <c r="H165" s="280" t="s">
        <v>1</v>
      </c>
      <c r="I165" s="282"/>
      <c r="J165" s="279"/>
      <c r="K165" s="279"/>
      <c r="L165" s="283"/>
      <c r="M165" s="284"/>
      <c r="N165" s="285"/>
      <c r="O165" s="285"/>
      <c r="P165" s="285"/>
      <c r="Q165" s="285"/>
      <c r="R165" s="285"/>
      <c r="S165" s="285"/>
      <c r="T165" s="28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7" t="s">
        <v>163</v>
      </c>
      <c r="AU165" s="287" t="s">
        <v>83</v>
      </c>
      <c r="AV165" s="15" t="s">
        <v>81</v>
      </c>
      <c r="AW165" s="15" t="s">
        <v>30</v>
      </c>
      <c r="AX165" s="15" t="s">
        <v>73</v>
      </c>
      <c r="AY165" s="287" t="s">
        <v>150</v>
      </c>
    </row>
    <row r="166" s="13" customFormat="1">
      <c r="A166" s="13"/>
      <c r="B166" s="246"/>
      <c r="C166" s="247"/>
      <c r="D166" s="239" t="s">
        <v>163</v>
      </c>
      <c r="E166" s="248" t="s">
        <v>1</v>
      </c>
      <c r="F166" s="249" t="s">
        <v>205</v>
      </c>
      <c r="G166" s="247"/>
      <c r="H166" s="250">
        <v>0.81799999999999995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163</v>
      </c>
      <c r="AU166" s="256" t="s">
        <v>83</v>
      </c>
      <c r="AV166" s="13" t="s">
        <v>83</v>
      </c>
      <c r="AW166" s="13" t="s">
        <v>30</v>
      </c>
      <c r="AX166" s="13" t="s">
        <v>73</v>
      </c>
      <c r="AY166" s="256" t="s">
        <v>150</v>
      </c>
    </row>
    <row r="167" s="14" customFormat="1">
      <c r="A167" s="14"/>
      <c r="B167" s="257"/>
      <c r="C167" s="258"/>
      <c r="D167" s="239" t="s">
        <v>163</v>
      </c>
      <c r="E167" s="259" t="s">
        <v>1</v>
      </c>
      <c r="F167" s="260" t="s">
        <v>165</v>
      </c>
      <c r="G167" s="258"/>
      <c r="H167" s="261">
        <v>0.81799999999999995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163</v>
      </c>
      <c r="AU167" s="267" t="s">
        <v>83</v>
      </c>
      <c r="AV167" s="14" t="s">
        <v>157</v>
      </c>
      <c r="AW167" s="14" t="s">
        <v>30</v>
      </c>
      <c r="AX167" s="14" t="s">
        <v>81</v>
      </c>
      <c r="AY167" s="267" t="s">
        <v>150</v>
      </c>
    </row>
    <row r="168" s="12" customFormat="1" ht="22.8" customHeight="1">
      <c r="A168" s="12"/>
      <c r="B168" s="210"/>
      <c r="C168" s="211"/>
      <c r="D168" s="212" t="s">
        <v>72</v>
      </c>
      <c r="E168" s="224" t="s">
        <v>206</v>
      </c>
      <c r="F168" s="224" t="s">
        <v>207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SUM(P169:P200)</f>
        <v>0</v>
      </c>
      <c r="Q168" s="218"/>
      <c r="R168" s="219">
        <f>SUM(R169:R200)</f>
        <v>0</v>
      </c>
      <c r="S168" s="218"/>
      <c r="T168" s="220">
        <f>SUM(T169:T200)</f>
        <v>38.017752000000009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81</v>
      </c>
      <c r="AT168" s="222" t="s">
        <v>72</v>
      </c>
      <c r="AU168" s="222" t="s">
        <v>81</v>
      </c>
      <c r="AY168" s="221" t="s">
        <v>150</v>
      </c>
      <c r="BK168" s="223">
        <f>SUM(BK169:BK200)</f>
        <v>0</v>
      </c>
    </row>
    <row r="169" s="2" customFormat="1" ht="33" customHeight="1">
      <c r="A169" s="38"/>
      <c r="B169" s="39"/>
      <c r="C169" s="226" t="s">
        <v>170</v>
      </c>
      <c r="D169" s="226" t="s">
        <v>152</v>
      </c>
      <c r="E169" s="227" t="s">
        <v>208</v>
      </c>
      <c r="F169" s="228" t="s">
        <v>209</v>
      </c>
      <c r="G169" s="229" t="s">
        <v>155</v>
      </c>
      <c r="H169" s="230">
        <v>38.115000000000002</v>
      </c>
      <c r="I169" s="231"/>
      <c r="J169" s="232">
        <f>ROUND(I169*H169,2)</f>
        <v>0</v>
      </c>
      <c r="K169" s="228" t="s">
        <v>156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0.68000000000000005</v>
      </c>
      <c r="T169" s="236">
        <f>S169*H169</f>
        <v>25.918200000000002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157</v>
      </c>
      <c r="AT169" s="237" t="s">
        <v>152</v>
      </c>
      <c r="AU169" s="237" t="s">
        <v>83</v>
      </c>
      <c r="AY169" s="17" t="s">
        <v>150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81</v>
      </c>
      <c r="BK169" s="238">
        <f>ROUND(I169*H169,2)</f>
        <v>0</v>
      </c>
      <c r="BL169" s="17" t="s">
        <v>157</v>
      </c>
      <c r="BM169" s="237" t="s">
        <v>210</v>
      </c>
    </row>
    <row r="170" s="2" customFormat="1">
      <c r="A170" s="38"/>
      <c r="B170" s="39"/>
      <c r="C170" s="40"/>
      <c r="D170" s="239" t="s">
        <v>159</v>
      </c>
      <c r="E170" s="40"/>
      <c r="F170" s="240" t="s">
        <v>211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83</v>
      </c>
    </row>
    <row r="171" s="2" customFormat="1">
      <c r="A171" s="38"/>
      <c r="B171" s="39"/>
      <c r="C171" s="40"/>
      <c r="D171" s="244" t="s">
        <v>161</v>
      </c>
      <c r="E171" s="40"/>
      <c r="F171" s="245" t="s">
        <v>212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83</v>
      </c>
    </row>
    <row r="172" s="15" customFormat="1">
      <c r="A172" s="15"/>
      <c r="B172" s="278"/>
      <c r="C172" s="279"/>
      <c r="D172" s="239" t="s">
        <v>163</v>
      </c>
      <c r="E172" s="280" t="s">
        <v>1</v>
      </c>
      <c r="F172" s="281" t="s">
        <v>213</v>
      </c>
      <c r="G172" s="279"/>
      <c r="H172" s="280" t="s">
        <v>1</v>
      </c>
      <c r="I172" s="282"/>
      <c r="J172" s="279"/>
      <c r="K172" s="279"/>
      <c r="L172" s="283"/>
      <c r="M172" s="284"/>
      <c r="N172" s="285"/>
      <c r="O172" s="285"/>
      <c r="P172" s="285"/>
      <c r="Q172" s="285"/>
      <c r="R172" s="285"/>
      <c r="S172" s="285"/>
      <c r="T172" s="28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7" t="s">
        <v>163</v>
      </c>
      <c r="AU172" s="287" t="s">
        <v>83</v>
      </c>
      <c r="AV172" s="15" t="s">
        <v>81</v>
      </c>
      <c r="AW172" s="15" t="s">
        <v>30</v>
      </c>
      <c r="AX172" s="15" t="s">
        <v>73</v>
      </c>
      <c r="AY172" s="287" t="s">
        <v>150</v>
      </c>
    </row>
    <row r="173" s="13" customFormat="1">
      <c r="A173" s="13"/>
      <c r="B173" s="246"/>
      <c r="C173" s="247"/>
      <c r="D173" s="239" t="s">
        <v>163</v>
      </c>
      <c r="E173" s="248" t="s">
        <v>1</v>
      </c>
      <c r="F173" s="249" t="s">
        <v>214</v>
      </c>
      <c r="G173" s="247"/>
      <c r="H173" s="250">
        <v>38.115000000000002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6" t="s">
        <v>163</v>
      </c>
      <c r="AU173" s="256" t="s">
        <v>83</v>
      </c>
      <c r="AV173" s="13" t="s">
        <v>83</v>
      </c>
      <c r="AW173" s="13" t="s">
        <v>30</v>
      </c>
      <c r="AX173" s="13" t="s">
        <v>73</v>
      </c>
      <c r="AY173" s="256" t="s">
        <v>150</v>
      </c>
    </row>
    <row r="174" s="14" customFormat="1">
      <c r="A174" s="14"/>
      <c r="B174" s="257"/>
      <c r="C174" s="258"/>
      <c r="D174" s="239" t="s">
        <v>163</v>
      </c>
      <c r="E174" s="259" t="s">
        <v>1</v>
      </c>
      <c r="F174" s="260" t="s">
        <v>165</v>
      </c>
      <c r="G174" s="258"/>
      <c r="H174" s="261">
        <v>38.115000000000002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163</v>
      </c>
      <c r="AU174" s="267" t="s">
        <v>83</v>
      </c>
      <c r="AV174" s="14" t="s">
        <v>157</v>
      </c>
      <c r="AW174" s="14" t="s">
        <v>30</v>
      </c>
      <c r="AX174" s="14" t="s">
        <v>81</v>
      </c>
      <c r="AY174" s="267" t="s">
        <v>150</v>
      </c>
    </row>
    <row r="175" s="2" customFormat="1" ht="16.5" customHeight="1">
      <c r="A175" s="38"/>
      <c r="B175" s="39"/>
      <c r="C175" s="226" t="s">
        <v>206</v>
      </c>
      <c r="D175" s="226" t="s">
        <v>152</v>
      </c>
      <c r="E175" s="227" t="s">
        <v>215</v>
      </c>
      <c r="F175" s="228" t="s">
        <v>216</v>
      </c>
      <c r="G175" s="229" t="s">
        <v>155</v>
      </c>
      <c r="H175" s="230">
        <v>6.2370000000000001</v>
      </c>
      <c r="I175" s="231"/>
      <c r="J175" s="232">
        <f>ROUND(I175*H175,2)</f>
        <v>0</v>
      </c>
      <c r="K175" s="228" t="s">
        <v>156</v>
      </c>
      <c r="L175" s="44"/>
      <c r="M175" s="233" t="s">
        <v>1</v>
      </c>
      <c r="N175" s="234" t="s">
        <v>38</v>
      </c>
      <c r="O175" s="91"/>
      <c r="P175" s="235">
        <f>O175*H175</f>
        <v>0</v>
      </c>
      <c r="Q175" s="235">
        <v>0</v>
      </c>
      <c r="R175" s="235">
        <f>Q175*H175</f>
        <v>0</v>
      </c>
      <c r="S175" s="235">
        <v>1.8</v>
      </c>
      <c r="T175" s="236">
        <f>S175*H175</f>
        <v>11.226600000000001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7" t="s">
        <v>157</v>
      </c>
      <c r="AT175" s="237" t="s">
        <v>152</v>
      </c>
      <c r="AU175" s="237" t="s">
        <v>83</v>
      </c>
      <c r="AY175" s="17" t="s">
        <v>150</v>
      </c>
      <c r="BE175" s="238">
        <f>IF(N175="základní",J175,0)</f>
        <v>0</v>
      </c>
      <c r="BF175" s="238">
        <f>IF(N175="snížená",J175,0)</f>
        <v>0</v>
      </c>
      <c r="BG175" s="238">
        <f>IF(N175="zákl. přenesená",J175,0)</f>
        <v>0</v>
      </c>
      <c r="BH175" s="238">
        <f>IF(N175="sníž. přenesená",J175,0)</f>
        <v>0</v>
      </c>
      <c r="BI175" s="238">
        <f>IF(N175="nulová",J175,0)</f>
        <v>0</v>
      </c>
      <c r="BJ175" s="17" t="s">
        <v>81</v>
      </c>
      <c r="BK175" s="238">
        <f>ROUND(I175*H175,2)</f>
        <v>0</v>
      </c>
      <c r="BL175" s="17" t="s">
        <v>157</v>
      </c>
      <c r="BM175" s="237" t="s">
        <v>217</v>
      </c>
    </row>
    <row r="176" s="2" customFormat="1">
      <c r="A176" s="38"/>
      <c r="B176" s="39"/>
      <c r="C176" s="40"/>
      <c r="D176" s="239" t="s">
        <v>159</v>
      </c>
      <c r="E176" s="40"/>
      <c r="F176" s="240" t="s">
        <v>218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159</v>
      </c>
      <c r="AU176" s="17" t="s">
        <v>83</v>
      </c>
    </row>
    <row r="177" s="2" customFormat="1">
      <c r="A177" s="38"/>
      <c r="B177" s="39"/>
      <c r="C177" s="40"/>
      <c r="D177" s="244" t="s">
        <v>161</v>
      </c>
      <c r="E177" s="40"/>
      <c r="F177" s="245" t="s">
        <v>219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161</v>
      </c>
      <c r="AU177" s="17" t="s">
        <v>83</v>
      </c>
    </row>
    <row r="178" s="13" customFormat="1">
      <c r="A178" s="13"/>
      <c r="B178" s="246"/>
      <c r="C178" s="247"/>
      <c r="D178" s="239" t="s">
        <v>163</v>
      </c>
      <c r="E178" s="248" t="s">
        <v>1</v>
      </c>
      <c r="F178" s="249" t="s">
        <v>220</v>
      </c>
      <c r="G178" s="247"/>
      <c r="H178" s="250">
        <v>6.2370000000000001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163</v>
      </c>
      <c r="AU178" s="256" t="s">
        <v>83</v>
      </c>
      <c r="AV178" s="13" t="s">
        <v>83</v>
      </c>
      <c r="AW178" s="13" t="s">
        <v>30</v>
      </c>
      <c r="AX178" s="13" t="s">
        <v>73</v>
      </c>
      <c r="AY178" s="256" t="s">
        <v>150</v>
      </c>
    </row>
    <row r="179" s="14" customFormat="1">
      <c r="A179" s="14"/>
      <c r="B179" s="257"/>
      <c r="C179" s="258"/>
      <c r="D179" s="239" t="s">
        <v>163</v>
      </c>
      <c r="E179" s="259" t="s">
        <v>1</v>
      </c>
      <c r="F179" s="260" t="s">
        <v>165</v>
      </c>
      <c r="G179" s="258"/>
      <c r="H179" s="261">
        <v>6.2370000000000001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163</v>
      </c>
      <c r="AU179" s="267" t="s">
        <v>83</v>
      </c>
      <c r="AV179" s="14" t="s">
        <v>157</v>
      </c>
      <c r="AW179" s="14" t="s">
        <v>30</v>
      </c>
      <c r="AX179" s="14" t="s">
        <v>81</v>
      </c>
      <c r="AY179" s="267" t="s">
        <v>150</v>
      </c>
    </row>
    <row r="180" s="2" customFormat="1" ht="16.5" customHeight="1">
      <c r="A180" s="38"/>
      <c r="B180" s="39"/>
      <c r="C180" s="226" t="s">
        <v>221</v>
      </c>
      <c r="D180" s="226" t="s">
        <v>152</v>
      </c>
      <c r="E180" s="227" t="s">
        <v>222</v>
      </c>
      <c r="F180" s="228" t="s">
        <v>223</v>
      </c>
      <c r="G180" s="229" t="s">
        <v>224</v>
      </c>
      <c r="H180" s="230">
        <v>5</v>
      </c>
      <c r="I180" s="231"/>
      <c r="J180" s="232">
        <f>ROUND(I180*H180,2)</f>
        <v>0</v>
      </c>
      <c r="K180" s="228" t="s">
        <v>156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0.075999999999999998</v>
      </c>
      <c r="T180" s="236">
        <f>S180*H180</f>
        <v>0.38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157</v>
      </c>
      <c r="AT180" s="237" t="s">
        <v>152</v>
      </c>
      <c r="AU180" s="237" t="s">
        <v>83</v>
      </c>
      <c r="AY180" s="17" t="s">
        <v>150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81</v>
      </c>
      <c r="BK180" s="238">
        <f>ROUND(I180*H180,2)</f>
        <v>0</v>
      </c>
      <c r="BL180" s="17" t="s">
        <v>157</v>
      </c>
      <c r="BM180" s="237" t="s">
        <v>225</v>
      </c>
    </row>
    <row r="181" s="2" customFormat="1">
      <c r="A181" s="38"/>
      <c r="B181" s="39"/>
      <c r="C181" s="40"/>
      <c r="D181" s="239" t="s">
        <v>159</v>
      </c>
      <c r="E181" s="40"/>
      <c r="F181" s="240" t="s">
        <v>226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159</v>
      </c>
      <c r="AU181" s="17" t="s">
        <v>83</v>
      </c>
    </row>
    <row r="182" s="2" customFormat="1">
      <c r="A182" s="38"/>
      <c r="B182" s="39"/>
      <c r="C182" s="40"/>
      <c r="D182" s="244" t="s">
        <v>161</v>
      </c>
      <c r="E182" s="40"/>
      <c r="F182" s="245" t="s">
        <v>227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83</v>
      </c>
    </row>
    <row r="183" s="13" customFormat="1">
      <c r="A183" s="13"/>
      <c r="B183" s="246"/>
      <c r="C183" s="247"/>
      <c r="D183" s="239" t="s">
        <v>163</v>
      </c>
      <c r="E183" s="248" t="s">
        <v>1</v>
      </c>
      <c r="F183" s="249" t="s">
        <v>228</v>
      </c>
      <c r="G183" s="247"/>
      <c r="H183" s="250">
        <v>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163</v>
      </c>
      <c r="AU183" s="256" t="s">
        <v>83</v>
      </c>
      <c r="AV183" s="13" t="s">
        <v>83</v>
      </c>
      <c r="AW183" s="13" t="s">
        <v>30</v>
      </c>
      <c r="AX183" s="13" t="s">
        <v>73</v>
      </c>
      <c r="AY183" s="256" t="s">
        <v>150</v>
      </c>
    </row>
    <row r="184" s="14" customFormat="1">
      <c r="A184" s="14"/>
      <c r="B184" s="257"/>
      <c r="C184" s="258"/>
      <c r="D184" s="239" t="s">
        <v>163</v>
      </c>
      <c r="E184" s="259" t="s">
        <v>1</v>
      </c>
      <c r="F184" s="260" t="s">
        <v>165</v>
      </c>
      <c r="G184" s="258"/>
      <c r="H184" s="261">
        <v>5</v>
      </c>
      <c r="I184" s="262"/>
      <c r="J184" s="258"/>
      <c r="K184" s="258"/>
      <c r="L184" s="263"/>
      <c r="M184" s="264"/>
      <c r="N184" s="265"/>
      <c r="O184" s="265"/>
      <c r="P184" s="265"/>
      <c r="Q184" s="265"/>
      <c r="R184" s="265"/>
      <c r="S184" s="265"/>
      <c r="T184" s="26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7" t="s">
        <v>163</v>
      </c>
      <c r="AU184" s="267" t="s">
        <v>83</v>
      </c>
      <c r="AV184" s="14" t="s">
        <v>157</v>
      </c>
      <c r="AW184" s="14" t="s">
        <v>30</v>
      </c>
      <c r="AX184" s="14" t="s">
        <v>81</v>
      </c>
      <c r="AY184" s="267" t="s">
        <v>150</v>
      </c>
    </row>
    <row r="185" s="2" customFormat="1" ht="24.15" customHeight="1">
      <c r="A185" s="38"/>
      <c r="B185" s="39"/>
      <c r="C185" s="226" t="s">
        <v>229</v>
      </c>
      <c r="D185" s="226" t="s">
        <v>152</v>
      </c>
      <c r="E185" s="227" t="s">
        <v>230</v>
      </c>
      <c r="F185" s="228" t="s">
        <v>231</v>
      </c>
      <c r="G185" s="229" t="s">
        <v>176</v>
      </c>
      <c r="H185" s="230">
        <v>2.6000000000000001</v>
      </c>
      <c r="I185" s="231"/>
      <c r="J185" s="232">
        <f>ROUND(I185*H185,2)</f>
        <v>0</v>
      </c>
      <c r="K185" s="228" t="s">
        <v>156</v>
      </c>
      <c r="L185" s="44"/>
      <c r="M185" s="233" t="s">
        <v>1</v>
      </c>
      <c r="N185" s="234" t="s">
        <v>38</v>
      </c>
      <c r="O185" s="91"/>
      <c r="P185" s="235">
        <f>O185*H185</f>
        <v>0</v>
      </c>
      <c r="Q185" s="235">
        <v>0</v>
      </c>
      <c r="R185" s="235">
        <f>Q185*H185</f>
        <v>0</v>
      </c>
      <c r="S185" s="235">
        <v>0.037999999999999999</v>
      </c>
      <c r="T185" s="236">
        <f>S185*H185</f>
        <v>0.098799999999999999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7" t="s">
        <v>157</v>
      </c>
      <c r="AT185" s="237" t="s">
        <v>152</v>
      </c>
      <c r="AU185" s="237" t="s">
        <v>83</v>
      </c>
      <c r="AY185" s="17" t="s">
        <v>150</v>
      </c>
      <c r="BE185" s="238">
        <f>IF(N185="základní",J185,0)</f>
        <v>0</v>
      </c>
      <c r="BF185" s="238">
        <f>IF(N185="snížená",J185,0)</f>
        <v>0</v>
      </c>
      <c r="BG185" s="238">
        <f>IF(N185="zákl. přenesená",J185,0)</f>
        <v>0</v>
      </c>
      <c r="BH185" s="238">
        <f>IF(N185="sníž. přenesená",J185,0)</f>
        <v>0</v>
      </c>
      <c r="BI185" s="238">
        <f>IF(N185="nulová",J185,0)</f>
        <v>0</v>
      </c>
      <c r="BJ185" s="17" t="s">
        <v>81</v>
      </c>
      <c r="BK185" s="238">
        <f>ROUND(I185*H185,2)</f>
        <v>0</v>
      </c>
      <c r="BL185" s="17" t="s">
        <v>157</v>
      </c>
      <c r="BM185" s="237" t="s">
        <v>232</v>
      </c>
    </row>
    <row r="186" s="2" customFormat="1">
      <c r="A186" s="38"/>
      <c r="B186" s="39"/>
      <c r="C186" s="40"/>
      <c r="D186" s="239" t="s">
        <v>159</v>
      </c>
      <c r="E186" s="40"/>
      <c r="F186" s="240" t="s">
        <v>233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159</v>
      </c>
      <c r="AU186" s="17" t="s">
        <v>83</v>
      </c>
    </row>
    <row r="187" s="2" customFormat="1">
      <c r="A187" s="38"/>
      <c r="B187" s="39"/>
      <c r="C187" s="40"/>
      <c r="D187" s="244" t="s">
        <v>161</v>
      </c>
      <c r="E187" s="40"/>
      <c r="F187" s="245" t="s">
        <v>234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161</v>
      </c>
      <c r="AU187" s="17" t="s">
        <v>83</v>
      </c>
    </row>
    <row r="188" s="13" customFormat="1">
      <c r="A188" s="13"/>
      <c r="B188" s="246"/>
      <c r="C188" s="247"/>
      <c r="D188" s="239" t="s">
        <v>163</v>
      </c>
      <c r="E188" s="248" t="s">
        <v>1</v>
      </c>
      <c r="F188" s="249" t="s">
        <v>235</v>
      </c>
      <c r="G188" s="247"/>
      <c r="H188" s="250">
        <v>0.91000000000000003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6" t="s">
        <v>163</v>
      </c>
      <c r="AU188" s="256" t="s">
        <v>83</v>
      </c>
      <c r="AV188" s="13" t="s">
        <v>83</v>
      </c>
      <c r="AW188" s="13" t="s">
        <v>30</v>
      </c>
      <c r="AX188" s="13" t="s">
        <v>73</v>
      </c>
      <c r="AY188" s="256" t="s">
        <v>150</v>
      </c>
    </row>
    <row r="189" s="13" customFormat="1">
      <c r="A189" s="13"/>
      <c r="B189" s="246"/>
      <c r="C189" s="247"/>
      <c r="D189" s="239" t="s">
        <v>163</v>
      </c>
      <c r="E189" s="248" t="s">
        <v>1</v>
      </c>
      <c r="F189" s="249" t="s">
        <v>236</v>
      </c>
      <c r="G189" s="247"/>
      <c r="H189" s="250">
        <v>1.69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163</v>
      </c>
      <c r="AU189" s="256" t="s">
        <v>83</v>
      </c>
      <c r="AV189" s="13" t="s">
        <v>83</v>
      </c>
      <c r="AW189" s="13" t="s">
        <v>30</v>
      </c>
      <c r="AX189" s="13" t="s">
        <v>73</v>
      </c>
      <c r="AY189" s="256" t="s">
        <v>150</v>
      </c>
    </row>
    <row r="190" s="14" customFormat="1">
      <c r="A190" s="14"/>
      <c r="B190" s="257"/>
      <c r="C190" s="258"/>
      <c r="D190" s="239" t="s">
        <v>163</v>
      </c>
      <c r="E190" s="259" t="s">
        <v>1</v>
      </c>
      <c r="F190" s="260" t="s">
        <v>165</v>
      </c>
      <c r="G190" s="258"/>
      <c r="H190" s="261">
        <v>2.6000000000000001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7" t="s">
        <v>163</v>
      </c>
      <c r="AU190" s="267" t="s">
        <v>83</v>
      </c>
      <c r="AV190" s="14" t="s">
        <v>157</v>
      </c>
      <c r="AW190" s="14" t="s">
        <v>30</v>
      </c>
      <c r="AX190" s="14" t="s">
        <v>81</v>
      </c>
      <c r="AY190" s="267" t="s">
        <v>150</v>
      </c>
    </row>
    <row r="191" s="2" customFormat="1" ht="21.75" customHeight="1">
      <c r="A191" s="38"/>
      <c r="B191" s="39"/>
      <c r="C191" s="226" t="s">
        <v>8</v>
      </c>
      <c r="D191" s="226" t="s">
        <v>152</v>
      </c>
      <c r="E191" s="227" t="s">
        <v>237</v>
      </c>
      <c r="F191" s="228" t="s">
        <v>238</v>
      </c>
      <c r="G191" s="229" t="s">
        <v>176</v>
      </c>
      <c r="H191" s="230">
        <v>3.5459999999999998</v>
      </c>
      <c r="I191" s="231"/>
      <c r="J191" s="232">
        <f>ROUND(I191*H191,2)</f>
        <v>0</v>
      </c>
      <c r="K191" s="228" t="s">
        <v>156</v>
      </c>
      <c r="L191" s="44"/>
      <c r="M191" s="233" t="s">
        <v>1</v>
      </c>
      <c r="N191" s="234" t="s">
        <v>38</v>
      </c>
      <c r="O191" s="91"/>
      <c r="P191" s="235">
        <f>O191*H191</f>
        <v>0</v>
      </c>
      <c r="Q191" s="235">
        <v>0</v>
      </c>
      <c r="R191" s="235">
        <f>Q191*H191</f>
        <v>0</v>
      </c>
      <c r="S191" s="235">
        <v>0.087999999999999995</v>
      </c>
      <c r="T191" s="236">
        <f>S191*H191</f>
        <v>0.31204799999999999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7" t="s">
        <v>157</v>
      </c>
      <c r="AT191" s="237" t="s">
        <v>152</v>
      </c>
      <c r="AU191" s="237" t="s">
        <v>83</v>
      </c>
      <c r="AY191" s="17" t="s">
        <v>150</v>
      </c>
      <c r="BE191" s="238">
        <f>IF(N191="základní",J191,0)</f>
        <v>0</v>
      </c>
      <c r="BF191" s="238">
        <f>IF(N191="snížená",J191,0)</f>
        <v>0</v>
      </c>
      <c r="BG191" s="238">
        <f>IF(N191="zákl. přenesená",J191,0)</f>
        <v>0</v>
      </c>
      <c r="BH191" s="238">
        <f>IF(N191="sníž. přenesená",J191,0)</f>
        <v>0</v>
      </c>
      <c r="BI191" s="238">
        <f>IF(N191="nulová",J191,0)</f>
        <v>0</v>
      </c>
      <c r="BJ191" s="17" t="s">
        <v>81</v>
      </c>
      <c r="BK191" s="238">
        <f>ROUND(I191*H191,2)</f>
        <v>0</v>
      </c>
      <c r="BL191" s="17" t="s">
        <v>157</v>
      </c>
      <c r="BM191" s="237" t="s">
        <v>239</v>
      </c>
    </row>
    <row r="192" s="2" customFormat="1">
      <c r="A192" s="38"/>
      <c r="B192" s="39"/>
      <c r="C192" s="40"/>
      <c r="D192" s="239" t="s">
        <v>159</v>
      </c>
      <c r="E192" s="40"/>
      <c r="F192" s="240" t="s">
        <v>240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159</v>
      </c>
      <c r="AU192" s="17" t="s">
        <v>83</v>
      </c>
    </row>
    <row r="193" s="2" customFormat="1">
      <c r="A193" s="38"/>
      <c r="B193" s="39"/>
      <c r="C193" s="40"/>
      <c r="D193" s="244" t="s">
        <v>161</v>
      </c>
      <c r="E193" s="40"/>
      <c r="F193" s="245" t="s">
        <v>241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161</v>
      </c>
      <c r="AU193" s="17" t="s">
        <v>83</v>
      </c>
    </row>
    <row r="194" s="13" customFormat="1">
      <c r="A194" s="13"/>
      <c r="B194" s="246"/>
      <c r="C194" s="247"/>
      <c r="D194" s="239" t="s">
        <v>163</v>
      </c>
      <c r="E194" s="248" t="s">
        <v>1</v>
      </c>
      <c r="F194" s="249" t="s">
        <v>242</v>
      </c>
      <c r="G194" s="247"/>
      <c r="H194" s="250">
        <v>3.5459999999999998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6" t="s">
        <v>163</v>
      </c>
      <c r="AU194" s="256" t="s">
        <v>83</v>
      </c>
      <c r="AV194" s="13" t="s">
        <v>83</v>
      </c>
      <c r="AW194" s="13" t="s">
        <v>30</v>
      </c>
      <c r="AX194" s="13" t="s">
        <v>73</v>
      </c>
      <c r="AY194" s="256" t="s">
        <v>150</v>
      </c>
    </row>
    <row r="195" s="14" customFormat="1">
      <c r="A195" s="14"/>
      <c r="B195" s="257"/>
      <c r="C195" s="258"/>
      <c r="D195" s="239" t="s">
        <v>163</v>
      </c>
      <c r="E195" s="259" t="s">
        <v>1</v>
      </c>
      <c r="F195" s="260" t="s">
        <v>165</v>
      </c>
      <c r="G195" s="258"/>
      <c r="H195" s="261">
        <v>3.5459999999999998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7" t="s">
        <v>163</v>
      </c>
      <c r="AU195" s="267" t="s">
        <v>83</v>
      </c>
      <c r="AV195" s="14" t="s">
        <v>157</v>
      </c>
      <c r="AW195" s="14" t="s">
        <v>30</v>
      </c>
      <c r="AX195" s="14" t="s">
        <v>81</v>
      </c>
      <c r="AY195" s="267" t="s">
        <v>150</v>
      </c>
    </row>
    <row r="196" s="2" customFormat="1" ht="24.15" customHeight="1">
      <c r="A196" s="38"/>
      <c r="B196" s="39"/>
      <c r="C196" s="226" t="s">
        <v>243</v>
      </c>
      <c r="D196" s="226" t="s">
        <v>152</v>
      </c>
      <c r="E196" s="227" t="s">
        <v>244</v>
      </c>
      <c r="F196" s="228" t="s">
        <v>245</v>
      </c>
      <c r="G196" s="229" t="s">
        <v>169</v>
      </c>
      <c r="H196" s="230">
        <v>0.066000000000000003</v>
      </c>
      <c r="I196" s="231"/>
      <c r="J196" s="232">
        <f>ROUND(I196*H196,2)</f>
        <v>0</v>
      </c>
      <c r="K196" s="228" t="s">
        <v>156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1.244</v>
      </c>
      <c r="T196" s="236">
        <f>S196*H196</f>
        <v>0.08210400000000001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157</v>
      </c>
      <c r="AT196" s="237" t="s">
        <v>152</v>
      </c>
      <c r="AU196" s="237" t="s">
        <v>83</v>
      </c>
      <c r="AY196" s="17" t="s">
        <v>150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81</v>
      </c>
      <c r="BK196" s="238">
        <f>ROUND(I196*H196,2)</f>
        <v>0</v>
      </c>
      <c r="BL196" s="17" t="s">
        <v>157</v>
      </c>
      <c r="BM196" s="237" t="s">
        <v>246</v>
      </c>
    </row>
    <row r="197" s="2" customFormat="1">
      <c r="A197" s="38"/>
      <c r="B197" s="39"/>
      <c r="C197" s="40"/>
      <c r="D197" s="239" t="s">
        <v>159</v>
      </c>
      <c r="E197" s="40"/>
      <c r="F197" s="240" t="s">
        <v>247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83</v>
      </c>
    </row>
    <row r="198" s="2" customFormat="1">
      <c r="A198" s="38"/>
      <c r="B198" s="39"/>
      <c r="C198" s="40"/>
      <c r="D198" s="244" t="s">
        <v>161</v>
      </c>
      <c r="E198" s="40"/>
      <c r="F198" s="245" t="s">
        <v>248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83</v>
      </c>
    </row>
    <row r="199" s="13" customFormat="1">
      <c r="A199" s="13"/>
      <c r="B199" s="246"/>
      <c r="C199" s="247"/>
      <c r="D199" s="239" t="s">
        <v>163</v>
      </c>
      <c r="E199" s="248" t="s">
        <v>1</v>
      </c>
      <c r="F199" s="249" t="s">
        <v>249</v>
      </c>
      <c r="G199" s="247"/>
      <c r="H199" s="250">
        <v>0.066000000000000003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6" t="s">
        <v>163</v>
      </c>
      <c r="AU199" s="256" t="s">
        <v>83</v>
      </c>
      <c r="AV199" s="13" t="s">
        <v>83</v>
      </c>
      <c r="AW199" s="13" t="s">
        <v>30</v>
      </c>
      <c r="AX199" s="13" t="s">
        <v>73</v>
      </c>
      <c r="AY199" s="256" t="s">
        <v>150</v>
      </c>
    </row>
    <row r="200" s="14" customFormat="1">
      <c r="A200" s="14"/>
      <c r="B200" s="257"/>
      <c r="C200" s="258"/>
      <c r="D200" s="239" t="s">
        <v>163</v>
      </c>
      <c r="E200" s="259" t="s">
        <v>1</v>
      </c>
      <c r="F200" s="260" t="s">
        <v>165</v>
      </c>
      <c r="G200" s="258"/>
      <c r="H200" s="261">
        <v>0.066000000000000003</v>
      </c>
      <c r="I200" s="262"/>
      <c r="J200" s="258"/>
      <c r="K200" s="258"/>
      <c r="L200" s="263"/>
      <c r="M200" s="264"/>
      <c r="N200" s="265"/>
      <c r="O200" s="265"/>
      <c r="P200" s="265"/>
      <c r="Q200" s="265"/>
      <c r="R200" s="265"/>
      <c r="S200" s="265"/>
      <c r="T200" s="26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7" t="s">
        <v>163</v>
      </c>
      <c r="AU200" s="267" t="s">
        <v>83</v>
      </c>
      <c r="AV200" s="14" t="s">
        <v>157</v>
      </c>
      <c r="AW200" s="14" t="s">
        <v>30</v>
      </c>
      <c r="AX200" s="14" t="s">
        <v>81</v>
      </c>
      <c r="AY200" s="267" t="s">
        <v>150</v>
      </c>
    </row>
    <row r="201" s="12" customFormat="1" ht="22.8" customHeight="1">
      <c r="A201" s="12"/>
      <c r="B201" s="210"/>
      <c r="C201" s="211"/>
      <c r="D201" s="212" t="s">
        <v>72</v>
      </c>
      <c r="E201" s="224" t="s">
        <v>250</v>
      </c>
      <c r="F201" s="224" t="s">
        <v>251</v>
      </c>
      <c r="G201" s="211"/>
      <c r="H201" s="211"/>
      <c r="I201" s="214"/>
      <c r="J201" s="225">
        <f>BK201</f>
        <v>0</v>
      </c>
      <c r="K201" s="211"/>
      <c r="L201" s="216"/>
      <c r="M201" s="217"/>
      <c r="N201" s="218"/>
      <c r="O201" s="218"/>
      <c r="P201" s="219">
        <f>SUM(P202:P235)</f>
        <v>0</v>
      </c>
      <c r="Q201" s="218"/>
      <c r="R201" s="219">
        <f>SUM(R202:R235)</f>
        <v>0</v>
      </c>
      <c r="S201" s="218"/>
      <c r="T201" s="220">
        <f>SUM(T202:T235)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1" t="s">
        <v>81</v>
      </c>
      <c r="AT201" s="222" t="s">
        <v>72</v>
      </c>
      <c r="AU201" s="222" t="s">
        <v>81</v>
      </c>
      <c r="AY201" s="221" t="s">
        <v>150</v>
      </c>
      <c r="BK201" s="223">
        <f>SUM(BK202:BK235)</f>
        <v>0</v>
      </c>
    </row>
    <row r="202" s="2" customFormat="1" ht="16.5" customHeight="1">
      <c r="A202" s="38"/>
      <c r="B202" s="39"/>
      <c r="C202" s="226" t="s">
        <v>252</v>
      </c>
      <c r="D202" s="226" t="s">
        <v>152</v>
      </c>
      <c r="E202" s="227" t="s">
        <v>253</v>
      </c>
      <c r="F202" s="228" t="s">
        <v>254</v>
      </c>
      <c r="G202" s="229" t="s">
        <v>169</v>
      </c>
      <c r="H202" s="230">
        <v>39.445</v>
      </c>
      <c r="I202" s="231"/>
      <c r="J202" s="232">
        <f>ROUND(I202*H202,2)</f>
        <v>0</v>
      </c>
      <c r="K202" s="228" t="s">
        <v>156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157</v>
      </c>
      <c r="AT202" s="237" t="s">
        <v>152</v>
      </c>
      <c r="AU202" s="237" t="s">
        <v>83</v>
      </c>
      <c r="AY202" s="17" t="s">
        <v>150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81</v>
      </c>
      <c r="BK202" s="238">
        <f>ROUND(I202*H202,2)</f>
        <v>0</v>
      </c>
      <c r="BL202" s="17" t="s">
        <v>157</v>
      </c>
      <c r="BM202" s="237" t="s">
        <v>255</v>
      </c>
    </row>
    <row r="203" s="2" customFormat="1">
      <c r="A203" s="38"/>
      <c r="B203" s="39"/>
      <c r="C203" s="40"/>
      <c r="D203" s="239" t="s">
        <v>159</v>
      </c>
      <c r="E203" s="40"/>
      <c r="F203" s="240" t="s">
        <v>256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83</v>
      </c>
    </row>
    <row r="204" s="2" customFormat="1">
      <c r="A204" s="38"/>
      <c r="B204" s="39"/>
      <c r="C204" s="40"/>
      <c r="D204" s="244" t="s">
        <v>161</v>
      </c>
      <c r="E204" s="40"/>
      <c r="F204" s="245" t="s">
        <v>257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83</v>
      </c>
    </row>
    <row r="205" s="2" customFormat="1" ht="24.15" customHeight="1">
      <c r="A205" s="38"/>
      <c r="B205" s="39"/>
      <c r="C205" s="226" t="s">
        <v>258</v>
      </c>
      <c r="D205" s="226" t="s">
        <v>152</v>
      </c>
      <c r="E205" s="227" t="s">
        <v>259</v>
      </c>
      <c r="F205" s="228" t="s">
        <v>260</v>
      </c>
      <c r="G205" s="229" t="s">
        <v>169</v>
      </c>
      <c r="H205" s="230">
        <v>39.445</v>
      </c>
      <c r="I205" s="231"/>
      <c r="J205" s="232">
        <f>ROUND(I205*H205,2)</f>
        <v>0</v>
      </c>
      <c r="K205" s="228" t="s">
        <v>156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</v>
      </c>
      <c r="T205" s="23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157</v>
      </c>
      <c r="AT205" s="237" t="s">
        <v>152</v>
      </c>
      <c r="AU205" s="237" t="s">
        <v>83</v>
      </c>
      <c r="AY205" s="17" t="s">
        <v>150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81</v>
      </c>
      <c r="BK205" s="238">
        <f>ROUND(I205*H205,2)</f>
        <v>0</v>
      </c>
      <c r="BL205" s="17" t="s">
        <v>157</v>
      </c>
      <c r="BM205" s="237" t="s">
        <v>261</v>
      </c>
    </row>
    <row r="206" s="2" customFormat="1">
      <c r="A206" s="38"/>
      <c r="B206" s="39"/>
      <c r="C206" s="40"/>
      <c r="D206" s="239" t="s">
        <v>159</v>
      </c>
      <c r="E206" s="40"/>
      <c r="F206" s="240" t="s">
        <v>262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159</v>
      </c>
      <c r="AU206" s="17" t="s">
        <v>83</v>
      </c>
    </row>
    <row r="207" s="2" customFormat="1">
      <c r="A207" s="38"/>
      <c r="B207" s="39"/>
      <c r="C207" s="40"/>
      <c r="D207" s="244" t="s">
        <v>161</v>
      </c>
      <c r="E207" s="40"/>
      <c r="F207" s="245" t="s">
        <v>263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161</v>
      </c>
      <c r="AU207" s="17" t="s">
        <v>83</v>
      </c>
    </row>
    <row r="208" s="2" customFormat="1" ht="24.15" customHeight="1">
      <c r="A208" s="38"/>
      <c r="B208" s="39"/>
      <c r="C208" s="226" t="s">
        <v>264</v>
      </c>
      <c r="D208" s="226" t="s">
        <v>152</v>
      </c>
      <c r="E208" s="227" t="s">
        <v>265</v>
      </c>
      <c r="F208" s="228" t="s">
        <v>266</v>
      </c>
      <c r="G208" s="229" t="s">
        <v>169</v>
      </c>
      <c r="H208" s="230">
        <v>39.445</v>
      </c>
      <c r="I208" s="231"/>
      <c r="J208" s="232">
        <f>ROUND(I208*H208,2)</f>
        <v>0</v>
      </c>
      <c r="K208" s="228" t="s">
        <v>156</v>
      </c>
      <c r="L208" s="44"/>
      <c r="M208" s="233" t="s">
        <v>1</v>
      </c>
      <c r="N208" s="234" t="s">
        <v>38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</v>
      </c>
      <c r="T208" s="23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157</v>
      </c>
      <c r="AT208" s="237" t="s">
        <v>152</v>
      </c>
      <c r="AU208" s="237" t="s">
        <v>83</v>
      </c>
      <c r="AY208" s="17" t="s">
        <v>150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81</v>
      </c>
      <c r="BK208" s="238">
        <f>ROUND(I208*H208,2)</f>
        <v>0</v>
      </c>
      <c r="BL208" s="17" t="s">
        <v>157</v>
      </c>
      <c r="BM208" s="237" t="s">
        <v>267</v>
      </c>
    </row>
    <row r="209" s="2" customFormat="1">
      <c r="A209" s="38"/>
      <c r="B209" s="39"/>
      <c r="C209" s="40"/>
      <c r="D209" s="239" t="s">
        <v>159</v>
      </c>
      <c r="E209" s="40"/>
      <c r="F209" s="240" t="s">
        <v>268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159</v>
      </c>
      <c r="AU209" s="17" t="s">
        <v>83</v>
      </c>
    </row>
    <row r="210" s="2" customFormat="1">
      <c r="A210" s="38"/>
      <c r="B210" s="39"/>
      <c r="C210" s="40"/>
      <c r="D210" s="244" t="s">
        <v>161</v>
      </c>
      <c r="E210" s="40"/>
      <c r="F210" s="245" t="s">
        <v>269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161</v>
      </c>
      <c r="AU210" s="17" t="s">
        <v>83</v>
      </c>
    </row>
    <row r="211" s="2" customFormat="1">
      <c r="A211" s="38"/>
      <c r="B211" s="39"/>
      <c r="C211" s="40"/>
      <c r="D211" s="239" t="s">
        <v>270</v>
      </c>
      <c r="E211" s="40"/>
      <c r="F211" s="288" t="s">
        <v>271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270</v>
      </c>
      <c r="AU211" s="17" t="s">
        <v>83</v>
      </c>
    </row>
    <row r="212" s="2" customFormat="1" ht="24.15" customHeight="1">
      <c r="A212" s="38"/>
      <c r="B212" s="39"/>
      <c r="C212" s="226" t="s">
        <v>272</v>
      </c>
      <c r="D212" s="226" t="s">
        <v>152</v>
      </c>
      <c r="E212" s="227" t="s">
        <v>273</v>
      </c>
      <c r="F212" s="228" t="s">
        <v>274</v>
      </c>
      <c r="G212" s="229" t="s">
        <v>169</v>
      </c>
      <c r="H212" s="230">
        <v>1143.905</v>
      </c>
      <c r="I212" s="231"/>
      <c r="J212" s="232">
        <f>ROUND(I212*H212,2)</f>
        <v>0</v>
      </c>
      <c r="K212" s="228" t="s">
        <v>156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</v>
      </c>
      <c r="T212" s="23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157</v>
      </c>
      <c r="AT212" s="237" t="s">
        <v>152</v>
      </c>
      <c r="AU212" s="237" t="s">
        <v>83</v>
      </c>
      <c r="AY212" s="17" t="s">
        <v>150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81</v>
      </c>
      <c r="BK212" s="238">
        <f>ROUND(I212*H212,2)</f>
        <v>0</v>
      </c>
      <c r="BL212" s="17" t="s">
        <v>157</v>
      </c>
      <c r="BM212" s="237" t="s">
        <v>275</v>
      </c>
    </row>
    <row r="213" s="2" customFormat="1">
      <c r="A213" s="38"/>
      <c r="B213" s="39"/>
      <c r="C213" s="40"/>
      <c r="D213" s="239" t="s">
        <v>159</v>
      </c>
      <c r="E213" s="40"/>
      <c r="F213" s="240" t="s">
        <v>276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159</v>
      </c>
      <c r="AU213" s="17" t="s">
        <v>83</v>
      </c>
    </row>
    <row r="214" s="2" customFormat="1">
      <c r="A214" s="38"/>
      <c r="B214" s="39"/>
      <c r="C214" s="40"/>
      <c r="D214" s="244" t="s">
        <v>161</v>
      </c>
      <c r="E214" s="40"/>
      <c r="F214" s="245" t="s">
        <v>277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161</v>
      </c>
      <c r="AU214" s="17" t="s">
        <v>83</v>
      </c>
    </row>
    <row r="215" s="15" customFormat="1">
      <c r="A215" s="15"/>
      <c r="B215" s="278"/>
      <c r="C215" s="279"/>
      <c r="D215" s="239" t="s">
        <v>163</v>
      </c>
      <c r="E215" s="280" t="s">
        <v>1</v>
      </c>
      <c r="F215" s="281" t="s">
        <v>278</v>
      </c>
      <c r="G215" s="279"/>
      <c r="H215" s="280" t="s">
        <v>1</v>
      </c>
      <c r="I215" s="282"/>
      <c r="J215" s="279"/>
      <c r="K215" s="279"/>
      <c r="L215" s="283"/>
      <c r="M215" s="284"/>
      <c r="N215" s="285"/>
      <c r="O215" s="285"/>
      <c r="P215" s="285"/>
      <c r="Q215" s="285"/>
      <c r="R215" s="285"/>
      <c r="S215" s="285"/>
      <c r="T215" s="28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87" t="s">
        <v>163</v>
      </c>
      <c r="AU215" s="287" t="s">
        <v>83</v>
      </c>
      <c r="AV215" s="15" t="s">
        <v>81</v>
      </c>
      <c r="AW215" s="15" t="s">
        <v>30</v>
      </c>
      <c r="AX215" s="15" t="s">
        <v>73</v>
      </c>
      <c r="AY215" s="287" t="s">
        <v>150</v>
      </c>
    </row>
    <row r="216" s="13" customFormat="1">
      <c r="A216" s="13"/>
      <c r="B216" s="246"/>
      <c r="C216" s="247"/>
      <c r="D216" s="239" t="s">
        <v>163</v>
      </c>
      <c r="E216" s="248" t="s">
        <v>1</v>
      </c>
      <c r="F216" s="249" t="s">
        <v>279</v>
      </c>
      <c r="G216" s="247"/>
      <c r="H216" s="250">
        <v>1143.905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163</v>
      </c>
      <c r="AU216" s="256" t="s">
        <v>83</v>
      </c>
      <c r="AV216" s="13" t="s">
        <v>83</v>
      </c>
      <c r="AW216" s="13" t="s">
        <v>30</v>
      </c>
      <c r="AX216" s="13" t="s">
        <v>73</v>
      </c>
      <c r="AY216" s="256" t="s">
        <v>150</v>
      </c>
    </row>
    <row r="217" s="14" customFormat="1">
      <c r="A217" s="14"/>
      <c r="B217" s="257"/>
      <c r="C217" s="258"/>
      <c r="D217" s="239" t="s">
        <v>163</v>
      </c>
      <c r="E217" s="259" t="s">
        <v>1</v>
      </c>
      <c r="F217" s="260" t="s">
        <v>165</v>
      </c>
      <c r="G217" s="258"/>
      <c r="H217" s="261">
        <v>1143.905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163</v>
      </c>
      <c r="AU217" s="267" t="s">
        <v>83</v>
      </c>
      <c r="AV217" s="14" t="s">
        <v>157</v>
      </c>
      <c r="AW217" s="14" t="s">
        <v>30</v>
      </c>
      <c r="AX217" s="14" t="s">
        <v>81</v>
      </c>
      <c r="AY217" s="267" t="s">
        <v>150</v>
      </c>
    </row>
    <row r="218" s="2" customFormat="1" ht="33" customHeight="1">
      <c r="A218" s="38"/>
      <c r="B218" s="39"/>
      <c r="C218" s="226" t="s">
        <v>280</v>
      </c>
      <c r="D218" s="226" t="s">
        <v>152</v>
      </c>
      <c r="E218" s="227" t="s">
        <v>281</v>
      </c>
      <c r="F218" s="228" t="s">
        <v>282</v>
      </c>
      <c r="G218" s="229" t="s">
        <v>169</v>
      </c>
      <c r="H218" s="230">
        <v>1.6200000000000001</v>
      </c>
      <c r="I218" s="231"/>
      <c r="J218" s="232">
        <f>ROUND(I218*H218,2)</f>
        <v>0</v>
      </c>
      <c r="K218" s="228" t="s">
        <v>283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157</v>
      </c>
      <c r="AT218" s="237" t="s">
        <v>152</v>
      </c>
      <c r="AU218" s="237" t="s">
        <v>83</v>
      </c>
      <c r="AY218" s="17" t="s">
        <v>150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81</v>
      </c>
      <c r="BK218" s="238">
        <f>ROUND(I218*H218,2)</f>
        <v>0</v>
      </c>
      <c r="BL218" s="17" t="s">
        <v>157</v>
      </c>
      <c r="BM218" s="237" t="s">
        <v>284</v>
      </c>
    </row>
    <row r="219" s="2" customFormat="1">
      <c r="A219" s="38"/>
      <c r="B219" s="39"/>
      <c r="C219" s="40"/>
      <c r="D219" s="239" t="s">
        <v>159</v>
      </c>
      <c r="E219" s="40"/>
      <c r="F219" s="240" t="s">
        <v>285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159</v>
      </c>
      <c r="AU219" s="17" t="s">
        <v>83</v>
      </c>
    </row>
    <row r="220" s="2" customFormat="1">
      <c r="A220" s="38"/>
      <c r="B220" s="39"/>
      <c r="C220" s="40"/>
      <c r="D220" s="244" t="s">
        <v>161</v>
      </c>
      <c r="E220" s="40"/>
      <c r="F220" s="245" t="s">
        <v>286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161</v>
      </c>
      <c r="AU220" s="17" t="s">
        <v>83</v>
      </c>
    </row>
    <row r="221" s="13" customFormat="1">
      <c r="A221" s="13"/>
      <c r="B221" s="246"/>
      <c r="C221" s="247"/>
      <c r="D221" s="239" t="s">
        <v>163</v>
      </c>
      <c r="E221" s="248" t="s">
        <v>1</v>
      </c>
      <c r="F221" s="249" t="s">
        <v>287</v>
      </c>
      <c r="G221" s="247"/>
      <c r="H221" s="250">
        <v>1.6200000000000001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163</v>
      </c>
      <c r="AU221" s="256" t="s">
        <v>83</v>
      </c>
      <c r="AV221" s="13" t="s">
        <v>83</v>
      </c>
      <c r="AW221" s="13" t="s">
        <v>30</v>
      </c>
      <c r="AX221" s="13" t="s">
        <v>73</v>
      </c>
      <c r="AY221" s="256" t="s">
        <v>150</v>
      </c>
    </row>
    <row r="222" s="14" customFormat="1">
      <c r="A222" s="14"/>
      <c r="B222" s="257"/>
      <c r="C222" s="258"/>
      <c r="D222" s="239" t="s">
        <v>163</v>
      </c>
      <c r="E222" s="259" t="s">
        <v>1</v>
      </c>
      <c r="F222" s="260" t="s">
        <v>165</v>
      </c>
      <c r="G222" s="258"/>
      <c r="H222" s="261">
        <v>1.6200000000000001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163</v>
      </c>
      <c r="AU222" s="267" t="s">
        <v>83</v>
      </c>
      <c r="AV222" s="14" t="s">
        <v>157</v>
      </c>
      <c r="AW222" s="14" t="s">
        <v>30</v>
      </c>
      <c r="AX222" s="14" t="s">
        <v>81</v>
      </c>
      <c r="AY222" s="267" t="s">
        <v>150</v>
      </c>
    </row>
    <row r="223" s="2" customFormat="1" ht="44.25" customHeight="1">
      <c r="A223" s="38"/>
      <c r="B223" s="39"/>
      <c r="C223" s="226" t="s">
        <v>288</v>
      </c>
      <c r="D223" s="226" t="s">
        <v>152</v>
      </c>
      <c r="E223" s="227" t="s">
        <v>289</v>
      </c>
      <c r="F223" s="228" t="s">
        <v>290</v>
      </c>
      <c r="G223" s="229" t="s">
        <v>169</v>
      </c>
      <c r="H223" s="230">
        <v>37.649000000000001</v>
      </c>
      <c r="I223" s="231"/>
      <c r="J223" s="232">
        <f>ROUND(I223*H223,2)</f>
        <v>0</v>
      </c>
      <c r="K223" s="228" t="s">
        <v>156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157</v>
      </c>
      <c r="AT223" s="237" t="s">
        <v>152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81</v>
      </c>
      <c r="BK223" s="238">
        <f>ROUND(I223*H223,2)</f>
        <v>0</v>
      </c>
      <c r="BL223" s="17" t="s">
        <v>157</v>
      </c>
      <c r="BM223" s="237" t="s">
        <v>291</v>
      </c>
    </row>
    <row r="224" s="2" customFormat="1">
      <c r="A224" s="38"/>
      <c r="B224" s="39"/>
      <c r="C224" s="40"/>
      <c r="D224" s="239" t="s">
        <v>159</v>
      </c>
      <c r="E224" s="40"/>
      <c r="F224" s="240" t="s">
        <v>292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159</v>
      </c>
      <c r="AU224" s="17" t="s">
        <v>83</v>
      </c>
    </row>
    <row r="225" s="2" customFormat="1">
      <c r="A225" s="38"/>
      <c r="B225" s="39"/>
      <c r="C225" s="40"/>
      <c r="D225" s="244" t="s">
        <v>161</v>
      </c>
      <c r="E225" s="40"/>
      <c r="F225" s="245" t="s">
        <v>293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83</v>
      </c>
    </row>
    <row r="226" s="13" customFormat="1">
      <c r="A226" s="13"/>
      <c r="B226" s="246"/>
      <c r="C226" s="247"/>
      <c r="D226" s="239" t="s">
        <v>163</v>
      </c>
      <c r="E226" s="248" t="s">
        <v>1</v>
      </c>
      <c r="F226" s="249" t="s">
        <v>294</v>
      </c>
      <c r="G226" s="247"/>
      <c r="H226" s="250">
        <v>37.649000000000001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163</v>
      </c>
      <c r="AU226" s="256" t="s">
        <v>83</v>
      </c>
      <c r="AV226" s="13" t="s">
        <v>83</v>
      </c>
      <c r="AW226" s="13" t="s">
        <v>30</v>
      </c>
      <c r="AX226" s="13" t="s">
        <v>73</v>
      </c>
      <c r="AY226" s="256" t="s">
        <v>150</v>
      </c>
    </row>
    <row r="227" s="14" customFormat="1">
      <c r="A227" s="14"/>
      <c r="B227" s="257"/>
      <c r="C227" s="258"/>
      <c r="D227" s="239" t="s">
        <v>163</v>
      </c>
      <c r="E227" s="259" t="s">
        <v>1</v>
      </c>
      <c r="F227" s="260" t="s">
        <v>165</v>
      </c>
      <c r="G227" s="258"/>
      <c r="H227" s="261">
        <v>37.649000000000001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7" t="s">
        <v>163</v>
      </c>
      <c r="AU227" s="267" t="s">
        <v>83</v>
      </c>
      <c r="AV227" s="14" t="s">
        <v>157</v>
      </c>
      <c r="AW227" s="14" t="s">
        <v>30</v>
      </c>
      <c r="AX227" s="14" t="s">
        <v>81</v>
      </c>
      <c r="AY227" s="267" t="s">
        <v>150</v>
      </c>
    </row>
    <row r="228" s="2" customFormat="1" ht="44.25" customHeight="1">
      <c r="A228" s="38"/>
      <c r="B228" s="39"/>
      <c r="C228" s="226" t="s">
        <v>295</v>
      </c>
      <c r="D228" s="226" t="s">
        <v>152</v>
      </c>
      <c r="E228" s="227" t="s">
        <v>296</v>
      </c>
      <c r="F228" s="228" t="s">
        <v>297</v>
      </c>
      <c r="G228" s="229" t="s">
        <v>169</v>
      </c>
      <c r="H228" s="230">
        <v>0.17599999999999999</v>
      </c>
      <c r="I228" s="231"/>
      <c r="J228" s="232">
        <f>ROUND(I228*H228,2)</f>
        <v>0</v>
      </c>
      <c r="K228" s="228" t="s">
        <v>156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157</v>
      </c>
      <c r="AT228" s="237" t="s">
        <v>152</v>
      </c>
      <c r="AU228" s="237" t="s">
        <v>83</v>
      </c>
      <c r="AY228" s="17" t="s">
        <v>150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81</v>
      </c>
      <c r="BK228" s="238">
        <f>ROUND(I228*H228,2)</f>
        <v>0</v>
      </c>
      <c r="BL228" s="17" t="s">
        <v>157</v>
      </c>
      <c r="BM228" s="237" t="s">
        <v>298</v>
      </c>
    </row>
    <row r="229" s="2" customFormat="1">
      <c r="A229" s="38"/>
      <c r="B229" s="39"/>
      <c r="C229" s="40"/>
      <c r="D229" s="239" t="s">
        <v>159</v>
      </c>
      <c r="E229" s="40"/>
      <c r="F229" s="240" t="s">
        <v>297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83</v>
      </c>
    </row>
    <row r="230" s="2" customFormat="1">
      <c r="A230" s="38"/>
      <c r="B230" s="39"/>
      <c r="C230" s="40"/>
      <c r="D230" s="244" t="s">
        <v>161</v>
      </c>
      <c r="E230" s="40"/>
      <c r="F230" s="245" t="s">
        <v>299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83</v>
      </c>
    </row>
    <row r="231" s="2" customFormat="1" ht="24.15" customHeight="1">
      <c r="A231" s="38"/>
      <c r="B231" s="39"/>
      <c r="C231" s="226" t="s">
        <v>7</v>
      </c>
      <c r="D231" s="226" t="s">
        <v>152</v>
      </c>
      <c r="E231" s="227" t="s">
        <v>300</v>
      </c>
      <c r="F231" s="228" t="s">
        <v>301</v>
      </c>
      <c r="G231" s="229" t="s">
        <v>169</v>
      </c>
      <c r="H231" s="230">
        <v>3</v>
      </c>
      <c r="I231" s="231"/>
      <c r="J231" s="232">
        <f>ROUND(I231*H231,2)</f>
        <v>0</v>
      </c>
      <c r="K231" s="228" t="s">
        <v>156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157</v>
      </c>
      <c r="AT231" s="237" t="s">
        <v>152</v>
      </c>
      <c r="AU231" s="237" t="s">
        <v>83</v>
      </c>
      <c r="AY231" s="17" t="s">
        <v>150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81</v>
      </c>
      <c r="BK231" s="238">
        <f>ROUND(I231*H231,2)</f>
        <v>0</v>
      </c>
      <c r="BL231" s="17" t="s">
        <v>157</v>
      </c>
      <c r="BM231" s="237" t="s">
        <v>302</v>
      </c>
    </row>
    <row r="232" s="2" customFormat="1">
      <c r="A232" s="38"/>
      <c r="B232" s="39"/>
      <c r="C232" s="40"/>
      <c r="D232" s="239" t="s">
        <v>159</v>
      </c>
      <c r="E232" s="40"/>
      <c r="F232" s="240" t="s">
        <v>303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159</v>
      </c>
      <c r="AU232" s="17" t="s">
        <v>83</v>
      </c>
    </row>
    <row r="233" s="2" customFormat="1">
      <c r="A233" s="38"/>
      <c r="B233" s="39"/>
      <c r="C233" s="40"/>
      <c r="D233" s="244" t="s">
        <v>161</v>
      </c>
      <c r="E233" s="40"/>
      <c r="F233" s="245" t="s">
        <v>304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161</v>
      </c>
      <c r="AU233" s="17" t="s">
        <v>83</v>
      </c>
    </row>
    <row r="234" s="15" customFormat="1">
      <c r="A234" s="15"/>
      <c r="B234" s="278"/>
      <c r="C234" s="279"/>
      <c r="D234" s="239" t="s">
        <v>163</v>
      </c>
      <c r="E234" s="280" t="s">
        <v>1</v>
      </c>
      <c r="F234" s="281" t="s">
        <v>305</v>
      </c>
      <c r="G234" s="279"/>
      <c r="H234" s="280" t="s">
        <v>1</v>
      </c>
      <c r="I234" s="282"/>
      <c r="J234" s="279"/>
      <c r="K234" s="279"/>
      <c r="L234" s="283"/>
      <c r="M234" s="284"/>
      <c r="N234" s="285"/>
      <c r="O234" s="285"/>
      <c r="P234" s="285"/>
      <c r="Q234" s="285"/>
      <c r="R234" s="285"/>
      <c r="S234" s="285"/>
      <c r="T234" s="28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87" t="s">
        <v>163</v>
      </c>
      <c r="AU234" s="287" t="s">
        <v>83</v>
      </c>
      <c r="AV234" s="15" t="s">
        <v>81</v>
      </c>
      <c r="AW234" s="15" t="s">
        <v>30</v>
      </c>
      <c r="AX234" s="15" t="s">
        <v>73</v>
      </c>
      <c r="AY234" s="287" t="s">
        <v>150</v>
      </c>
    </row>
    <row r="235" s="13" customFormat="1">
      <c r="A235" s="13"/>
      <c r="B235" s="246"/>
      <c r="C235" s="247"/>
      <c r="D235" s="239" t="s">
        <v>163</v>
      </c>
      <c r="E235" s="248" t="s">
        <v>1</v>
      </c>
      <c r="F235" s="249" t="s">
        <v>173</v>
      </c>
      <c r="G235" s="247"/>
      <c r="H235" s="250">
        <v>3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163</v>
      </c>
      <c r="AU235" s="256" t="s">
        <v>83</v>
      </c>
      <c r="AV235" s="13" t="s">
        <v>83</v>
      </c>
      <c r="AW235" s="13" t="s">
        <v>30</v>
      </c>
      <c r="AX235" s="13" t="s">
        <v>81</v>
      </c>
      <c r="AY235" s="256" t="s">
        <v>150</v>
      </c>
    </row>
    <row r="236" s="12" customFormat="1" ht="25.92" customHeight="1">
      <c r="A236" s="12"/>
      <c r="B236" s="210"/>
      <c r="C236" s="211"/>
      <c r="D236" s="212" t="s">
        <v>72</v>
      </c>
      <c r="E236" s="213" t="s">
        <v>306</v>
      </c>
      <c r="F236" s="213" t="s">
        <v>307</v>
      </c>
      <c r="G236" s="211"/>
      <c r="H236" s="211"/>
      <c r="I236" s="214"/>
      <c r="J236" s="215">
        <f>BK236</f>
        <v>0</v>
      </c>
      <c r="K236" s="211"/>
      <c r="L236" s="216"/>
      <c r="M236" s="217"/>
      <c r="N236" s="218"/>
      <c r="O236" s="218"/>
      <c r="P236" s="219">
        <f>P237+P243+P253</f>
        <v>0</v>
      </c>
      <c r="Q236" s="218"/>
      <c r="R236" s="219">
        <f>R237+R243+R253</f>
        <v>0</v>
      </c>
      <c r="S236" s="218"/>
      <c r="T236" s="220">
        <f>T237+T243+T253</f>
        <v>1.4273600000000002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1" t="s">
        <v>83</v>
      </c>
      <c r="AT236" s="222" t="s">
        <v>72</v>
      </c>
      <c r="AU236" s="222" t="s">
        <v>73</v>
      </c>
      <c r="AY236" s="221" t="s">
        <v>150</v>
      </c>
      <c r="BK236" s="223">
        <f>BK237+BK243+BK253</f>
        <v>0</v>
      </c>
    </row>
    <row r="237" s="12" customFormat="1" ht="22.8" customHeight="1">
      <c r="A237" s="12"/>
      <c r="B237" s="210"/>
      <c r="C237" s="211"/>
      <c r="D237" s="212" t="s">
        <v>72</v>
      </c>
      <c r="E237" s="224" t="s">
        <v>308</v>
      </c>
      <c r="F237" s="224" t="s">
        <v>309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SUM(P238:P242)</f>
        <v>0</v>
      </c>
      <c r="Q237" s="218"/>
      <c r="R237" s="219">
        <f>SUM(R238:R242)</f>
        <v>0</v>
      </c>
      <c r="S237" s="218"/>
      <c r="T237" s="220">
        <f>SUM(T238:T242)</f>
        <v>0.17588999999999999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83</v>
      </c>
      <c r="AT237" s="222" t="s">
        <v>72</v>
      </c>
      <c r="AU237" s="222" t="s">
        <v>81</v>
      </c>
      <c r="AY237" s="221" t="s">
        <v>150</v>
      </c>
      <c r="BK237" s="223">
        <f>SUM(BK238:BK242)</f>
        <v>0</v>
      </c>
    </row>
    <row r="238" s="2" customFormat="1" ht="24.15" customHeight="1">
      <c r="A238" s="38"/>
      <c r="B238" s="39"/>
      <c r="C238" s="226" t="s">
        <v>310</v>
      </c>
      <c r="D238" s="226" t="s">
        <v>152</v>
      </c>
      <c r="E238" s="227" t="s">
        <v>311</v>
      </c>
      <c r="F238" s="228" t="s">
        <v>312</v>
      </c>
      <c r="G238" s="229" t="s">
        <v>176</v>
      </c>
      <c r="H238" s="230">
        <v>15.99</v>
      </c>
      <c r="I238" s="231"/>
      <c r="J238" s="232">
        <f>ROUND(I238*H238,2)</f>
        <v>0</v>
      </c>
      <c r="K238" s="228" t="s">
        <v>156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0.010999999999999999</v>
      </c>
      <c r="T238" s="236">
        <f>S238*H238</f>
        <v>0.17588999999999999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264</v>
      </c>
      <c r="AT238" s="237" t="s">
        <v>152</v>
      </c>
      <c r="AU238" s="237" t="s">
        <v>83</v>
      </c>
      <c r="AY238" s="17" t="s">
        <v>150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81</v>
      </c>
      <c r="BK238" s="238">
        <f>ROUND(I238*H238,2)</f>
        <v>0</v>
      </c>
      <c r="BL238" s="17" t="s">
        <v>264</v>
      </c>
      <c r="BM238" s="237" t="s">
        <v>313</v>
      </c>
    </row>
    <row r="239" s="2" customFormat="1">
      <c r="A239" s="38"/>
      <c r="B239" s="39"/>
      <c r="C239" s="40"/>
      <c r="D239" s="239" t="s">
        <v>159</v>
      </c>
      <c r="E239" s="40"/>
      <c r="F239" s="240" t="s">
        <v>314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83</v>
      </c>
    </row>
    <row r="240" s="2" customFormat="1">
      <c r="A240" s="38"/>
      <c r="B240" s="39"/>
      <c r="C240" s="40"/>
      <c r="D240" s="244" t="s">
        <v>161</v>
      </c>
      <c r="E240" s="40"/>
      <c r="F240" s="245" t="s">
        <v>315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161</v>
      </c>
      <c r="AU240" s="17" t="s">
        <v>83</v>
      </c>
    </row>
    <row r="241" s="13" customFormat="1">
      <c r="A241" s="13"/>
      <c r="B241" s="246"/>
      <c r="C241" s="247"/>
      <c r="D241" s="239" t="s">
        <v>163</v>
      </c>
      <c r="E241" s="248" t="s">
        <v>1</v>
      </c>
      <c r="F241" s="249" t="s">
        <v>316</v>
      </c>
      <c r="G241" s="247"/>
      <c r="H241" s="250">
        <v>15.99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163</v>
      </c>
      <c r="AU241" s="256" t="s">
        <v>83</v>
      </c>
      <c r="AV241" s="13" t="s">
        <v>83</v>
      </c>
      <c r="AW241" s="13" t="s">
        <v>30</v>
      </c>
      <c r="AX241" s="13" t="s">
        <v>73</v>
      </c>
      <c r="AY241" s="256" t="s">
        <v>150</v>
      </c>
    </row>
    <row r="242" s="14" customFormat="1">
      <c r="A242" s="14"/>
      <c r="B242" s="257"/>
      <c r="C242" s="258"/>
      <c r="D242" s="239" t="s">
        <v>163</v>
      </c>
      <c r="E242" s="259" t="s">
        <v>1</v>
      </c>
      <c r="F242" s="260" t="s">
        <v>165</v>
      </c>
      <c r="G242" s="258"/>
      <c r="H242" s="261">
        <v>15.99</v>
      </c>
      <c r="I242" s="262"/>
      <c r="J242" s="258"/>
      <c r="K242" s="258"/>
      <c r="L242" s="263"/>
      <c r="M242" s="264"/>
      <c r="N242" s="265"/>
      <c r="O242" s="265"/>
      <c r="P242" s="265"/>
      <c r="Q242" s="265"/>
      <c r="R242" s="265"/>
      <c r="S242" s="265"/>
      <c r="T242" s="26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7" t="s">
        <v>163</v>
      </c>
      <c r="AU242" s="267" t="s">
        <v>83</v>
      </c>
      <c r="AV242" s="14" t="s">
        <v>157</v>
      </c>
      <c r="AW242" s="14" t="s">
        <v>30</v>
      </c>
      <c r="AX242" s="14" t="s">
        <v>81</v>
      </c>
      <c r="AY242" s="267" t="s">
        <v>150</v>
      </c>
    </row>
    <row r="243" s="12" customFormat="1" ht="22.8" customHeight="1">
      <c r="A243" s="12"/>
      <c r="B243" s="210"/>
      <c r="C243" s="211"/>
      <c r="D243" s="212" t="s">
        <v>72</v>
      </c>
      <c r="E243" s="224" t="s">
        <v>317</v>
      </c>
      <c r="F243" s="224" t="s">
        <v>318</v>
      </c>
      <c r="G243" s="211"/>
      <c r="H243" s="211"/>
      <c r="I243" s="214"/>
      <c r="J243" s="225">
        <f>BK243</f>
        <v>0</v>
      </c>
      <c r="K243" s="211"/>
      <c r="L243" s="216"/>
      <c r="M243" s="217"/>
      <c r="N243" s="218"/>
      <c r="O243" s="218"/>
      <c r="P243" s="219">
        <f>SUM(P244:P252)</f>
        <v>0</v>
      </c>
      <c r="Q243" s="218"/>
      <c r="R243" s="219">
        <f>SUM(R244:R252)</f>
        <v>0</v>
      </c>
      <c r="S243" s="218"/>
      <c r="T243" s="220">
        <f>SUM(T244:T252)</f>
        <v>0.04206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1" t="s">
        <v>83</v>
      </c>
      <c r="AT243" s="222" t="s">
        <v>72</v>
      </c>
      <c r="AU243" s="222" t="s">
        <v>81</v>
      </c>
      <c r="AY243" s="221" t="s">
        <v>150</v>
      </c>
      <c r="BK243" s="223">
        <f>SUM(BK244:BK252)</f>
        <v>0</v>
      </c>
    </row>
    <row r="244" s="2" customFormat="1" ht="24.15" customHeight="1">
      <c r="A244" s="38"/>
      <c r="B244" s="39"/>
      <c r="C244" s="226" t="s">
        <v>319</v>
      </c>
      <c r="D244" s="226" t="s">
        <v>152</v>
      </c>
      <c r="E244" s="227" t="s">
        <v>320</v>
      </c>
      <c r="F244" s="228" t="s">
        <v>321</v>
      </c>
      <c r="G244" s="229" t="s">
        <v>322</v>
      </c>
      <c r="H244" s="230">
        <v>1</v>
      </c>
      <c r="I244" s="231"/>
      <c r="J244" s="232">
        <f>ROUND(I244*H244,2)</f>
        <v>0</v>
      </c>
      <c r="K244" s="228" t="s">
        <v>156</v>
      </c>
      <c r="L244" s="44"/>
      <c r="M244" s="233" t="s">
        <v>1</v>
      </c>
      <c r="N244" s="234" t="s">
        <v>38</v>
      </c>
      <c r="O244" s="91"/>
      <c r="P244" s="235">
        <f>O244*H244</f>
        <v>0</v>
      </c>
      <c r="Q244" s="235">
        <v>0</v>
      </c>
      <c r="R244" s="235">
        <f>Q244*H244</f>
        <v>0</v>
      </c>
      <c r="S244" s="235">
        <v>0.040000000000000001</v>
      </c>
      <c r="T244" s="236">
        <f>S244*H244</f>
        <v>0.040000000000000001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7" t="s">
        <v>264</v>
      </c>
      <c r="AT244" s="237" t="s">
        <v>152</v>
      </c>
      <c r="AU244" s="237" t="s">
        <v>83</v>
      </c>
      <c r="AY244" s="17" t="s">
        <v>150</v>
      </c>
      <c r="BE244" s="238">
        <f>IF(N244="základní",J244,0)</f>
        <v>0</v>
      </c>
      <c r="BF244" s="238">
        <f>IF(N244="snížená",J244,0)</f>
        <v>0</v>
      </c>
      <c r="BG244" s="238">
        <f>IF(N244="zákl. přenesená",J244,0)</f>
        <v>0</v>
      </c>
      <c r="BH244" s="238">
        <f>IF(N244="sníž. přenesená",J244,0)</f>
        <v>0</v>
      </c>
      <c r="BI244" s="238">
        <f>IF(N244="nulová",J244,0)</f>
        <v>0</v>
      </c>
      <c r="BJ244" s="17" t="s">
        <v>81</v>
      </c>
      <c r="BK244" s="238">
        <f>ROUND(I244*H244,2)</f>
        <v>0</v>
      </c>
      <c r="BL244" s="17" t="s">
        <v>264</v>
      </c>
      <c r="BM244" s="237" t="s">
        <v>323</v>
      </c>
    </row>
    <row r="245" s="2" customFormat="1">
      <c r="A245" s="38"/>
      <c r="B245" s="39"/>
      <c r="C245" s="40"/>
      <c r="D245" s="239" t="s">
        <v>159</v>
      </c>
      <c r="E245" s="40"/>
      <c r="F245" s="240" t="s">
        <v>324</v>
      </c>
      <c r="G245" s="40"/>
      <c r="H245" s="40"/>
      <c r="I245" s="241"/>
      <c r="J245" s="40"/>
      <c r="K245" s="40"/>
      <c r="L245" s="44"/>
      <c r="M245" s="242"/>
      <c r="N245" s="243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159</v>
      </c>
      <c r="AU245" s="17" t="s">
        <v>83</v>
      </c>
    </row>
    <row r="246" s="2" customFormat="1">
      <c r="A246" s="38"/>
      <c r="B246" s="39"/>
      <c r="C246" s="40"/>
      <c r="D246" s="244" t="s">
        <v>161</v>
      </c>
      <c r="E246" s="40"/>
      <c r="F246" s="245" t="s">
        <v>325</v>
      </c>
      <c r="G246" s="40"/>
      <c r="H246" s="40"/>
      <c r="I246" s="241"/>
      <c r="J246" s="40"/>
      <c r="K246" s="40"/>
      <c r="L246" s="44"/>
      <c r="M246" s="242"/>
      <c r="N246" s="24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161</v>
      </c>
      <c r="AU246" s="17" t="s">
        <v>83</v>
      </c>
    </row>
    <row r="247" s="2" customFormat="1" ht="24.15" customHeight="1">
      <c r="A247" s="38"/>
      <c r="B247" s="39"/>
      <c r="C247" s="226" t="s">
        <v>326</v>
      </c>
      <c r="D247" s="226" t="s">
        <v>152</v>
      </c>
      <c r="E247" s="227" t="s">
        <v>327</v>
      </c>
      <c r="F247" s="228" t="s">
        <v>328</v>
      </c>
      <c r="G247" s="229" t="s">
        <v>322</v>
      </c>
      <c r="H247" s="230">
        <v>2</v>
      </c>
      <c r="I247" s="231"/>
      <c r="J247" s="232">
        <f>ROUND(I247*H247,2)</f>
        <v>0</v>
      </c>
      <c r="K247" s="228" t="s">
        <v>156</v>
      </c>
      <c r="L247" s="44"/>
      <c r="M247" s="233" t="s">
        <v>1</v>
      </c>
      <c r="N247" s="234" t="s">
        <v>38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0.00063000000000000003</v>
      </c>
      <c r="T247" s="236">
        <f>S247*H247</f>
        <v>0.0012600000000000001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264</v>
      </c>
      <c r="AT247" s="237" t="s">
        <v>152</v>
      </c>
      <c r="AU247" s="237" t="s">
        <v>83</v>
      </c>
      <c r="AY247" s="17" t="s">
        <v>150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81</v>
      </c>
      <c r="BK247" s="238">
        <f>ROUND(I247*H247,2)</f>
        <v>0</v>
      </c>
      <c r="BL247" s="17" t="s">
        <v>264</v>
      </c>
      <c r="BM247" s="237" t="s">
        <v>329</v>
      </c>
    </row>
    <row r="248" s="2" customFormat="1">
      <c r="A248" s="38"/>
      <c r="B248" s="39"/>
      <c r="C248" s="40"/>
      <c r="D248" s="239" t="s">
        <v>159</v>
      </c>
      <c r="E248" s="40"/>
      <c r="F248" s="240" t="s">
        <v>330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159</v>
      </c>
      <c r="AU248" s="17" t="s">
        <v>83</v>
      </c>
    </row>
    <row r="249" s="2" customFormat="1">
      <c r="A249" s="38"/>
      <c r="B249" s="39"/>
      <c r="C249" s="40"/>
      <c r="D249" s="244" t="s">
        <v>161</v>
      </c>
      <c r="E249" s="40"/>
      <c r="F249" s="245" t="s">
        <v>331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161</v>
      </c>
      <c r="AU249" s="17" t="s">
        <v>83</v>
      </c>
    </row>
    <row r="250" s="2" customFormat="1" ht="37.8" customHeight="1">
      <c r="A250" s="38"/>
      <c r="B250" s="39"/>
      <c r="C250" s="226" t="s">
        <v>332</v>
      </c>
      <c r="D250" s="226" t="s">
        <v>152</v>
      </c>
      <c r="E250" s="227" t="s">
        <v>333</v>
      </c>
      <c r="F250" s="228" t="s">
        <v>334</v>
      </c>
      <c r="G250" s="229" t="s">
        <v>322</v>
      </c>
      <c r="H250" s="230">
        <v>1</v>
      </c>
      <c r="I250" s="231"/>
      <c r="J250" s="232">
        <f>ROUND(I250*H250,2)</f>
        <v>0</v>
      </c>
      <c r="K250" s="228" t="s">
        <v>156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0.00080000000000000004</v>
      </c>
      <c r="T250" s="236">
        <f>S250*H250</f>
        <v>0.00080000000000000004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264</v>
      </c>
      <c r="AT250" s="237" t="s">
        <v>152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81</v>
      </c>
      <c r="BK250" s="238">
        <f>ROUND(I250*H250,2)</f>
        <v>0</v>
      </c>
      <c r="BL250" s="17" t="s">
        <v>264</v>
      </c>
      <c r="BM250" s="237" t="s">
        <v>335</v>
      </c>
    </row>
    <row r="251" s="2" customFormat="1">
      <c r="A251" s="38"/>
      <c r="B251" s="39"/>
      <c r="C251" s="40"/>
      <c r="D251" s="239" t="s">
        <v>159</v>
      </c>
      <c r="E251" s="40"/>
      <c r="F251" s="240" t="s">
        <v>336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159</v>
      </c>
      <c r="AU251" s="17" t="s">
        <v>83</v>
      </c>
    </row>
    <row r="252" s="2" customFormat="1">
      <c r="A252" s="38"/>
      <c r="B252" s="39"/>
      <c r="C252" s="40"/>
      <c r="D252" s="244" t="s">
        <v>161</v>
      </c>
      <c r="E252" s="40"/>
      <c r="F252" s="245" t="s">
        <v>337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83</v>
      </c>
    </row>
    <row r="253" s="12" customFormat="1" ht="22.8" customHeight="1">
      <c r="A253" s="12"/>
      <c r="B253" s="210"/>
      <c r="C253" s="211"/>
      <c r="D253" s="212" t="s">
        <v>72</v>
      </c>
      <c r="E253" s="224" t="s">
        <v>338</v>
      </c>
      <c r="F253" s="224" t="s">
        <v>339</v>
      </c>
      <c r="G253" s="211"/>
      <c r="H253" s="211"/>
      <c r="I253" s="214"/>
      <c r="J253" s="225">
        <f>BK253</f>
        <v>0</v>
      </c>
      <c r="K253" s="211"/>
      <c r="L253" s="216"/>
      <c r="M253" s="217"/>
      <c r="N253" s="218"/>
      <c r="O253" s="218"/>
      <c r="P253" s="219">
        <f>SUM(P254:P279)</f>
        <v>0</v>
      </c>
      <c r="Q253" s="218"/>
      <c r="R253" s="219">
        <f>SUM(R254:R279)</f>
        <v>0</v>
      </c>
      <c r="S253" s="218"/>
      <c r="T253" s="220">
        <f>SUM(T254:T279)</f>
        <v>1.2094100000000001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1" t="s">
        <v>83</v>
      </c>
      <c r="AT253" s="222" t="s">
        <v>72</v>
      </c>
      <c r="AU253" s="222" t="s">
        <v>81</v>
      </c>
      <c r="AY253" s="221" t="s">
        <v>150</v>
      </c>
      <c r="BK253" s="223">
        <f>SUM(BK254:BK279)</f>
        <v>0</v>
      </c>
    </row>
    <row r="254" s="2" customFormat="1" ht="24.15" customHeight="1">
      <c r="A254" s="38"/>
      <c r="B254" s="39"/>
      <c r="C254" s="226" t="s">
        <v>340</v>
      </c>
      <c r="D254" s="226" t="s">
        <v>152</v>
      </c>
      <c r="E254" s="227" t="s">
        <v>341</v>
      </c>
      <c r="F254" s="228" t="s">
        <v>342</v>
      </c>
      <c r="G254" s="229" t="s">
        <v>224</v>
      </c>
      <c r="H254" s="230">
        <v>20.5</v>
      </c>
      <c r="I254" s="231"/>
      <c r="J254" s="232">
        <f>ROUND(I254*H254,2)</f>
        <v>0</v>
      </c>
      <c r="K254" s="228" t="s">
        <v>156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0.014</v>
      </c>
      <c r="T254" s="236">
        <f>S254*H254</f>
        <v>0.28700000000000003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264</v>
      </c>
      <c r="AT254" s="237" t="s">
        <v>152</v>
      </c>
      <c r="AU254" s="237" t="s">
        <v>83</v>
      </c>
      <c r="AY254" s="17" t="s">
        <v>150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81</v>
      </c>
      <c r="BK254" s="238">
        <f>ROUND(I254*H254,2)</f>
        <v>0</v>
      </c>
      <c r="BL254" s="17" t="s">
        <v>264</v>
      </c>
      <c r="BM254" s="237" t="s">
        <v>343</v>
      </c>
    </row>
    <row r="255" s="2" customFormat="1">
      <c r="A255" s="38"/>
      <c r="B255" s="39"/>
      <c r="C255" s="40"/>
      <c r="D255" s="239" t="s">
        <v>159</v>
      </c>
      <c r="E255" s="40"/>
      <c r="F255" s="240" t="s">
        <v>344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159</v>
      </c>
      <c r="AU255" s="17" t="s">
        <v>83</v>
      </c>
    </row>
    <row r="256" s="2" customFormat="1">
      <c r="A256" s="38"/>
      <c r="B256" s="39"/>
      <c r="C256" s="40"/>
      <c r="D256" s="244" t="s">
        <v>161</v>
      </c>
      <c r="E256" s="40"/>
      <c r="F256" s="245" t="s">
        <v>345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83</v>
      </c>
    </row>
    <row r="257" s="13" customFormat="1">
      <c r="A257" s="13"/>
      <c r="B257" s="246"/>
      <c r="C257" s="247"/>
      <c r="D257" s="239" t="s">
        <v>163</v>
      </c>
      <c r="E257" s="248" t="s">
        <v>1</v>
      </c>
      <c r="F257" s="249" t="s">
        <v>346</v>
      </c>
      <c r="G257" s="247"/>
      <c r="H257" s="250">
        <v>20.5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163</v>
      </c>
      <c r="AU257" s="256" t="s">
        <v>83</v>
      </c>
      <c r="AV257" s="13" t="s">
        <v>83</v>
      </c>
      <c r="AW257" s="13" t="s">
        <v>30</v>
      </c>
      <c r="AX257" s="13" t="s">
        <v>73</v>
      </c>
      <c r="AY257" s="256" t="s">
        <v>150</v>
      </c>
    </row>
    <row r="258" s="14" customFormat="1">
      <c r="A258" s="14"/>
      <c r="B258" s="257"/>
      <c r="C258" s="258"/>
      <c r="D258" s="239" t="s">
        <v>163</v>
      </c>
      <c r="E258" s="259" t="s">
        <v>1</v>
      </c>
      <c r="F258" s="260" t="s">
        <v>165</v>
      </c>
      <c r="G258" s="258"/>
      <c r="H258" s="261">
        <v>20.5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7" t="s">
        <v>163</v>
      </c>
      <c r="AU258" s="267" t="s">
        <v>83</v>
      </c>
      <c r="AV258" s="14" t="s">
        <v>157</v>
      </c>
      <c r="AW258" s="14" t="s">
        <v>30</v>
      </c>
      <c r="AX258" s="14" t="s">
        <v>81</v>
      </c>
      <c r="AY258" s="267" t="s">
        <v>150</v>
      </c>
    </row>
    <row r="259" s="2" customFormat="1" ht="16.5" customHeight="1">
      <c r="A259" s="38"/>
      <c r="B259" s="39"/>
      <c r="C259" s="226" t="s">
        <v>347</v>
      </c>
      <c r="D259" s="226" t="s">
        <v>152</v>
      </c>
      <c r="E259" s="227" t="s">
        <v>348</v>
      </c>
      <c r="F259" s="228" t="s">
        <v>349</v>
      </c>
      <c r="G259" s="229" t="s">
        <v>176</v>
      </c>
      <c r="H259" s="230">
        <v>15.99</v>
      </c>
      <c r="I259" s="231"/>
      <c r="J259" s="232">
        <f>ROUND(I259*H259,2)</f>
        <v>0</v>
      </c>
      <c r="K259" s="228" t="s">
        <v>156</v>
      </c>
      <c r="L259" s="44"/>
      <c r="M259" s="233" t="s">
        <v>1</v>
      </c>
      <c r="N259" s="234" t="s">
        <v>38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0.014999999999999999</v>
      </c>
      <c r="T259" s="236">
        <f>S259*H259</f>
        <v>0.23985000000000001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264</v>
      </c>
      <c r="AT259" s="237" t="s">
        <v>152</v>
      </c>
      <c r="AU259" s="237" t="s">
        <v>83</v>
      </c>
      <c r="AY259" s="17" t="s">
        <v>150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81</v>
      </c>
      <c r="BK259" s="238">
        <f>ROUND(I259*H259,2)</f>
        <v>0</v>
      </c>
      <c r="BL259" s="17" t="s">
        <v>264</v>
      </c>
      <c r="BM259" s="237" t="s">
        <v>350</v>
      </c>
    </row>
    <row r="260" s="2" customFormat="1">
      <c r="A260" s="38"/>
      <c r="B260" s="39"/>
      <c r="C260" s="40"/>
      <c r="D260" s="239" t="s">
        <v>159</v>
      </c>
      <c r="E260" s="40"/>
      <c r="F260" s="240" t="s">
        <v>351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159</v>
      </c>
      <c r="AU260" s="17" t="s">
        <v>83</v>
      </c>
    </row>
    <row r="261" s="2" customFormat="1">
      <c r="A261" s="38"/>
      <c r="B261" s="39"/>
      <c r="C261" s="40"/>
      <c r="D261" s="244" t="s">
        <v>161</v>
      </c>
      <c r="E261" s="40"/>
      <c r="F261" s="245" t="s">
        <v>352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161</v>
      </c>
      <c r="AU261" s="17" t="s">
        <v>83</v>
      </c>
    </row>
    <row r="262" s="15" customFormat="1">
      <c r="A262" s="15"/>
      <c r="B262" s="278"/>
      <c r="C262" s="279"/>
      <c r="D262" s="239" t="s">
        <v>163</v>
      </c>
      <c r="E262" s="280" t="s">
        <v>1</v>
      </c>
      <c r="F262" s="281" t="s">
        <v>353</v>
      </c>
      <c r="G262" s="279"/>
      <c r="H262" s="280" t="s">
        <v>1</v>
      </c>
      <c r="I262" s="282"/>
      <c r="J262" s="279"/>
      <c r="K262" s="279"/>
      <c r="L262" s="283"/>
      <c r="M262" s="284"/>
      <c r="N262" s="285"/>
      <c r="O262" s="285"/>
      <c r="P262" s="285"/>
      <c r="Q262" s="285"/>
      <c r="R262" s="285"/>
      <c r="S262" s="285"/>
      <c r="T262" s="286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87" t="s">
        <v>163</v>
      </c>
      <c r="AU262" s="287" t="s">
        <v>83</v>
      </c>
      <c r="AV262" s="15" t="s">
        <v>81</v>
      </c>
      <c r="AW262" s="15" t="s">
        <v>30</v>
      </c>
      <c r="AX262" s="15" t="s">
        <v>73</v>
      </c>
      <c r="AY262" s="287" t="s">
        <v>150</v>
      </c>
    </row>
    <row r="263" s="13" customFormat="1">
      <c r="A263" s="13"/>
      <c r="B263" s="246"/>
      <c r="C263" s="247"/>
      <c r="D263" s="239" t="s">
        <v>163</v>
      </c>
      <c r="E263" s="248" t="s">
        <v>1</v>
      </c>
      <c r="F263" s="249" t="s">
        <v>316</v>
      </c>
      <c r="G263" s="247"/>
      <c r="H263" s="250">
        <v>15.99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163</v>
      </c>
      <c r="AU263" s="256" t="s">
        <v>83</v>
      </c>
      <c r="AV263" s="13" t="s">
        <v>83</v>
      </c>
      <c r="AW263" s="13" t="s">
        <v>30</v>
      </c>
      <c r="AX263" s="13" t="s">
        <v>81</v>
      </c>
      <c r="AY263" s="256" t="s">
        <v>150</v>
      </c>
    </row>
    <row r="264" s="2" customFormat="1" ht="24.15" customHeight="1">
      <c r="A264" s="38"/>
      <c r="B264" s="39"/>
      <c r="C264" s="226" t="s">
        <v>354</v>
      </c>
      <c r="D264" s="226" t="s">
        <v>152</v>
      </c>
      <c r="E264" s="227" t="s">
        <v>355</v>
      </c>
      <c r="F264" s="228" t="s">
        <v>356</v>
      </c>
      <c r="G264" s="229" t="s">
        <v>176</v>
      </c>
      <c r="H264" s="230">
        <v>26.879999999999999</v>
      </c>
      <c r="I264" s="231"/>
      <c r="J264" s="232">
        <f>ROUND(I264*H264,2)</f>
        <v>0</v>
      </c>
      <c r="K264" s="228" t="s">
        <v>156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0.014</v>
      </c>
      <c r="T264" s="236">
        <f>S264*H264</f>
        <v>0.37631999999999999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264</v>
      </c>
      <c r="AT264" s="237" t="s">
        <v>152</v>
      </c>
      <c r="AU264" s="237" t="s">
        <v>83</v>
      </c>
      <c r="AY264" s="17" t="s">
        <v>150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81</v>
      </c>
      <c r="BK264" s="238">
        <f>ROUND(I264*H264,2)</f>
        <v>0</v>
      </c>
      <c r="BL264" s="17" t="s">
        <v>264</v>
      </c>
      <c r="BM264" s="237" t="s">
        <v>357</v>
      </c>
    </row>
    <row r="265" s="2" customFormat="1">
      <c r="A265" s="38"/>
      <c r="B265" s="39"/>
      <c r="C265" s="40"/>
      <c r="D265" s="239" t="s">
        <v>159</v>
      </c>
      <c r="E265" s="40"/>
      <c r="F265" s="240" t="s">
        <v>358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159</v>
      </c>
      <c r="AU265" s="17" t="s">
        <v>83</v>
      </c>
    </row>
    <row r="266" s="2" customFormat="1">
      <c r="A266" s="38"/>
      <c r="B266" s="39"/>
      <c r="C266" s="40"/>
      <c r="D266" s="244" t="s">
        <v>161</v>
      </c>
      <c r="E266" s="40"/>
      <c r="F266" s="245" t="s">
        <v>359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161</v>
      </c>
      <c r="AU266" s="17" t="s">
        <v>83</v>
      </c>
    </row>
    <row r="267" s="13" customFormat="1">
      <c r="A267" s="13"/>
      <c r="B267" s="246"/>
      <c r="C267" s="247"/>
      <c r="D267" s="239" t="s">
        <v>163</v>
      </c>
      <c r="E267" s="248" t="s">
        <v>1</v>
      </c>
      <c r="F267" s="249" t="s">
        <v>316</v>
      </c>
      <c r="G267" s="247"/>
      <c r="H267" s="250">
        <v>15.99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163</v>
      </c>
      <c r="AU267" s="256" t="s">
        <v>83</v>
      </c>
      <c r="AV267" s="13" t="s">
        <v>83</v>
      </c>
      <c r="AW267" s="13" t="s">
        <v>30</v>
      </c>
      <c r="AX267" s="13" t="s">
        <v>73</v>
      </c>
      <c r="AY267" s="256" t="s">
        <v>150</v>
      </c>
    </row>
    <row r="268" s="13" customFormat="1">
      <c r="A268" s="13"/>
      <c r="B268" s="246"/>
      <c r="C268" s="247"/>
      <c r="D268" s="239" t="s">
        <v>163</v>
      </c>
      <c r="E268" s="248" t="s">
        <v>1</v>
      </c>
      <c r="F268" s="249" t="s">
        <v>181</v>
      </c>
      <c r="G268" s="247"/>
      <c r="H268" s="250">
        <v>10.890000000000001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163</v>
      </c>
      <c r="AU268" s="256" t="s">
        <v>83</v>
      </c>
      <c r="AV268" s="13" t="s">
        <v>83</v>
      </c>
      <c r="AW268" s="13" t="s">
        <v>30</v>
      </c>
      <c r="AX268" s="13" t="s">
        <v>73</v>
      </c>
      <c r="AY268" s="256" t="s">
        <v>150</v>
      </c>
    </row>
    <row r="269" s="14" customFormat="1">
      <c r="A269" s="14"/>
      <c r="B269" s="257"/>
      <c r="C269" s="258"/>
      <c r="D269" s="239" t="s">
        <v>163</v>
      </c>
      <c r="E269" s="259" t="s">
        <v>1</v>
      </c>
      <c r="F269" s="260" t="s">
        <v>165</v>
      </c>
      <c r="G269" s="258"/>
      <c r="H269" s="261">
        <v>26.880000000000003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163</v>
      </c>
      <c r="AU269" s="267" t="s">
        <v>83</v>
      </c>
      <c r="AV269" s="14" t="s">
        <v>157</v>
      </c>
      <c r="AW269" s="14" t="s">
        <v>30</v>
      </c>
      <c r="AX269" s="14" t="s">
        <v>81</v>
      </c>
      <c r="AY269" s="267" t="s">
        <v>150</v>
      </c>
    </row>
    <row r="270" s="2" customFormat="1" ht="24.15" customHeight="1">
      <c r="A270" s="38"/>
      <c r="B270" s="39"/>
      <c r="C270" s="226" t="s">
        <v>360</v>
      </c>
      <c r="D270" s="226" t="s">
        <v>152</v>
      </c>
      <c r="E270" s="227" t="s">
        <v>361</v>
      </c>
      <c r="F270" s="228" t="s">
        <v>362</v>
      </c>
      <c r="G270" s="229" t="s">
        <v>176</v>
      </c>
      <c r="H270" s="230">
        <v>10.890000000000001</v>
      </c>
      <c r="I270" s="231"/>
      <c r="J270" s="232">
        <f>ROUND(I270*H270,2)</f>
        <v>0</v>
      </c>
      <c r="K270" s="228" t="s">
        <v>156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0.016</v>
      </c>
      <c r="T270" s="236">
        <f>S270*H270</f>
        <v>0.17424000000000001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264</v>
      </c>
      <c r="AT270" s="237" t="s">
        <v>152</v>
      </c>
      <c r="AU270" s="237" t="s">
        <v>83</v>
      </c>
      <c r="AY270" s="17" t="s">
        <v>150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81</v>
      </c>
      <c r="BK270" s="238">
        <f>ROUND(I270*H270,2)</f>
        <v>0</v>
      </c>
      <c r="BL270" s="17" t="s">
        <v>264</v>
      </c>
      <c r="BM270" s="237" t="s">
        <v>363</v>
      </c>
    </row>
    <row r="271" s="2" customFormat="1">
      <c r="A271" s="38"/>
      <c r="B271" s="39"/>
      <c r="C271" s="40"/>
      <c r="D271" s="239" t="s">
        <v>159</v>
      </c>
      <c r="E271" s="40"/>
      <c r="F271" s="240" t="s">
        <v>364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159</v>
      </c>
      <c r="AU271" s="17" t="s">
        <v>83</v>
      </c>
    </row>
    <row r="272" s="2" customFormat="1">
      <c r="A272" s="38"/>
      <c r="B272" s="39"/>
      <c r="C272" s="40"/>
      <c r="D272" s="244" t="s">
        <v>161</v>
      </c>
      <c r="E272" s="40"/>
      <c r="F272" s="245" t="s">
        <v>365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161</v>
      </c>
      <c r="AU272" s="17" t="s">
        <v>83</v>
      </c>
    </row>
    <row r="273" s="13" customFormat="1">
      <c r="A273" s="13"/>
      <c r="B273" s="246"/>
      <c r="C273" s="247"/>
      <c r="D273" s="239" t="s">
        <v>163</v>
      </c>
      <c r="E273" s="248" t="s">
        <v>1</v>
      </c>
      <c r="F273" s="249" t="s">
        <v>181</v>
      </c>
      <c r="G273" s="247"/>
      <c r="H273" s="250">
        <v>10.890000000000001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6" t="s">
        <v>163</v>
      </c>
      <c r="AU273" s="256" t="s">
        <v>83</v>
      </c>
      <c r="AV273" s="13" t="s">
        <v>83</v>
      </c>
      <c r="AW273" s="13" t="s">
        <v>30</v>
      </c>
      <c r="AX273" s="13" t="s">
        <v>73</v>
      </c>
      <c r="AY273" s="256" t="s">
        <v>150</v>
      </c>
    </row>
    <row r="274" s="14" customFormat="1">
      <c r="A274" s="14"/>
      <c r="B274" s="257"/>
      <c r="C274" s="258"/>
      <c r="D274" s="239" t="s">
        <v>163</v>
      </c>
      <c r="E274" s="259" t="s">
        <v>1</v>
      </c>
      <c r="F274" s="260" t="s">
        <v>165</v>
      </c>
      <c r="G274" s="258"/>
      <c r="H274" s="261">
        <v>10.890000000000001</v>
      </c>
      <c r="I274" s="262"/>
      <c r="J274" s="258"/>
      <c r="K274" s="258"/>
      <c r="L274" s="263"/>
      <c r="M274" s="264"/>
      <c r="N274" s="265"/>
      <c r="O274" s="265"/>
      <c r="P274" s="265"/>
      <c r="Q274" s="265"/>
      <c r="R274" s="265"/>
      <c r="S274" s="265"/>
      <c r="T274" s="26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7" t="s">
        <v>163</v>
      </c>
      <c r="AU274" s="267" t="s">
        <v>83</v>
      </c>
      <c r="AV274" s="14" t="s">
        <v>157</v>
      </c>
      <c r="AW274" s="14" t="s">
        <v>30</v>
      </c>
      <c r="AX274" s="14" t="s">
        <v>81</v>
      </c>
      <c r="AY274" s="267" t="s">
        <v>150</v>
      </c>
    </row>
    <row r="275" s="2" customFormat="1" ht="24.15" customHeight="1">
      <c r="A275" s="38"/>
      <c r="B275" s="39"/>
      <c r="C275" s="226" t="s">
        <v>180</v>
      </c>
      <c r="D275" s="226" t="s">
        <v>152</v>
      </c>
      <c r="E275" s="227" t="s">
        <v>366</v>
      </c>
      <c r="F275" s="228" t="s">
        <v>367</v>
      </c>
      <c r="G275" s="229" t="s">
        <v>224</v>
      </c>
      <c r="H275" s="230">
        <v>13.199999999999999</v>
      </c>
      <c r="I275" s="231"/>
      <c r="J275" s="232">
        <f>ROUND(I275*H275,2)</f>
        <v>0</v>
      </c>
      <c r="K275" s="228" t="s">
        <v>156</v>
      </c>
      <c r="L275" s="44"/>
      <c r="M275" s="233" t="s">
        <v>1</v>
      </c>
      <c r="N275" s="234" t="s">
        <v>38</v>
      </c>
      <c r="O275" s="91"/>
      <c r="P275" s="235">
        <f>O275*H275</f>
        <v>0</v>
      </c>
      <c r="Q275" s="235">
        <v>0</v>
      </c>
      <c r="R275" s="235">
        <f>Q275*H275</f>
        <v>0</v>
      </c>
      <c r="S275" s="235">
        <v>0.01</v>
      </c>
      <c r="T275" s="236">
        <f>S275*H275</f>
        <v>0.13200000000000001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7" t="s">
        <v>264</v>
      </c>
      <c r="AT275" s="237" t="s">
        <v>152</v>
      </c>
      <c r="AU275" s="237" t="s">
        <v>83</v>
      </c>
      <c r="AY275" s="17" t="s">
        <v>150</v>
      </c>
      <c r="BE275" s="238">
        <f>IF(N275="základní",J275,0)</f>
        <v>0</v>
      </c>
      <c r="BF275" s="238">
        <f>IF(N275="snížená",J275,0)</f>
        <v>0</v>
      </c>
      <c r="BG275" s="238">
        <f>IF(N275="zákl. přenesená",J275,0)</f>
        <v>0</v>
      </c>
      <c r="BH275" s="238">
        <f>IF(N275="sníž. přenesená",J275,0)</f>
        <v>0</v>
      </c>
      <c r="BI275" s="238">
        <f>IF(N275="nulová",J275,0)</f>
        <v>0</v>
      </c>
      <c r="BJ275" s="17" t="s">
        <v>81</v>
      </c>
      <c r="BK275" s="238">
        <f>ROUND(I275*H275,2)</f>
        <v>0</v>
      </c>
      <c r="BL275" s="17" t="s">
        <v>264</v>
      </c>
      <c r="BM275" s="237" t="s">
        <v>368</v>
      </c>
    </row>
    <row r="276" s="2" customFormat="1">
      <c r="A276" s="38"/>
      <c r="B276" s="39"/>
      <c r="C276" s="40"/>
      <c r="D276" s="239" t="s">
        <v>159</v>
      </c>
      <c r="E276" s="40"/>
      <c r="F276" s="240" t="s">
        <v>369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159</v>
      </c>
      <c r="AU276" s="17" t="s">
        <v>83</v>
      </c>
    </row>
    <row r="277" s="2" customFormat="1">
      <c r="A277" s="38"/>
      <c r="B277" s="39"/>
      <c r="C277" s="40"/>
      <c r="D277" s="244" t="s">
        <v>161</v>
      </c>
      <c r="E277" s="40"/>
      <c r="F277" s="245" t="s">
        <v>370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161</v>
      </c>
      <c r="AU277" s="17" t="s">
        <v>83</v>
      </c>
    </row>
    <row r="278" s="13" customFormat="1">
      <c r="A278" s="13"/>
      <c r="B278" s="246"/>
      <c r="C278" s="247"/>
      <c r="D278" s="239" t="s">
        <v>163</v>
      </c>
      <c r="E278" s="248" t="s">
        <v>1</v>
      </c>
      <c r="F278" s="249" t="s">
        <v>371</v>
      </c>
      <c r="G278" s="247"/>
      <c r="H278" s="250">
        <v>13.199999999999999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163</v>
      </c>
      <c r="AU278" s="256" t="s">
        <v>83</v>
      </c>
      <c r="AV278" s="13" t="s">
        <v>83</v>
      </c>
      <c r="AW278" s="13" t="s">
        <v>30</v>
      </c>
      <c r="AX278" s="13" t="s">
        <v>73</v>
      </c>
      <c r="AY278" s="256" t="s">
        <v>150</v>
      </c>
    </row>
    <row r="279" s="14" customFormat="1">
      <c r="A279" s="14"/>
      <c r="B279" s="257"/>
      <c r="C279" s="258"/>
      <c r="D279" s="239" t="s">
        <v>163</v>
      </c>
      <c r="E279" s="259" t="s">
        <v>1</v>
      </c>
      <c r="F279" s="260" t="s">
        <v>165</v>
      </c>
      <c r="G279" s="258"/>
      <c r="H279" s="261">
        <v>13.199999999999999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163</v>
      </c>
      <c r="AU279" s="267" t="s">
        <v>83</v>
      </c>
      <c r="AV279" s="14" t="s">
        <v>157</v>
      </c>
      <c r="AW279" s="14" t="s">
        <v>30</v>
      </c>
      <c r="AX279" s="14" t="s">
        <v>81</v>
      </c>
      <c r="AY279" s="267" t="s">
        <v>150</v>
      </c>
    </row>
    <row r="280" s="12" customFormat="1" ht="25.92" customHeight="1">
      <c r="A280" s="12"/>
      <c r="B280" s="210"/>
      <c r="C280" s="211"/>
      <c r="D280" s="212" t="s">
        <v>72</v>
      </c>
      <c r="E280" s="213" t="s">
        <v>166</v>
      </c>
      <c r="F280" s="213" t="s">
        <v>372</v>
      </c>
      <c r="G280" s="211"/>
      <c r="H280" s="211"/>
      <c r="I280" s="214"/>
      <c r="J280" s="215">
        <f>BK280</f>
        <v>0</v>
      </c>
      <c r="K280" s="211"/>
      <c r="L280" s="216"/>
      <c r="M280" s="217"/>
      <c r="N280" s="218"/>
      <c r="O280" s="218"/>
      <c r="P280" s="219">
        <f>P281</f>
        <v>0</v>
      </c>
      <c r="Q280" s="218"/>
      <c r="R280" s="219">
        <f>R281</f>
        <v>0</v>
      </c>
      <c r="S280" s="218"/>
      <c r="T280" s="220">
        <f>T281</f>
        <v>0.001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173</v>
      </c>
      <c r="AT280" s="222" t="s">
        <v>72</v>
      </c>
      <c r="AU280" s="222" t="s">
        <v>73</v>
      </c>
      <c r="AY280" s="221" t="s">
        <v>150</v>
      </c>
      <c r="BK280" s="223">
        <f>BK281</f>
        <v>0</v>
      </c>
    </row>
    <row r="281" s="12" customFormat="1" ht="22.8" customHeight="1">
      <c r="A281" s="12"/>
      <c r="B281" s="210"/>
      <c r="C281" s="211"/>
      <c r="D281" s="212" t="s">
        <v>72</v>
      </c>
      <c r="E281" s="224" t="s">
        <v>373</v>
      </c>
      <c r="F281" s="224" t="s">
        <v>374</v>
      </c>
      <c r="G281" s="211"/>
      <c r="H281" s="211"/>
      <c r="I281" s="214"/>
      <c r="J281" s="225">
        <f>BK281</f>
        <v>0</v>
      </c>
      <c r="K281" s="211"/>
      <c r="L281" s="216"/>
      <c r="M281" s="217"/>
      <c r="N281" s="218"/>
      <c r="O281" s="218"/>
      <c r="P281" s="219">
        <f>SUM(P282:P284)</f>
        <v>0</v>
      </c>
      <c r="Q281" s="218"/>
      <c r="R281" s="219">
        <f>SUM(R282:R284)</f>
        <v>0</v>
      </c>
      <c r="S281" s="218"/>
      <c r="T281" s="220">
        <f>SUM(T282:T284)</f>
        <v>0.001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173</v>
      </c>
      <c r="AT281" s="222" t="s">
        <v>72</v>
      </c>
      <c r="AU281" s="222" t="s">
        <v>81</v>
      </c>
      <c r="AY281" s="221" t="s">
        <v>150</v>
      </c>
      <c r="BK281" s="223">
        <f>SUM(BK282:BK284)</f>
        <v>0</v>
      </c>
    </row>
    <row r="282" s="2" customFormat="1" ht="16.5" customHeight="1">
      <c r="A282" s="38"/>
      <c r="B282" s="39"/>
      <c r="C282" s="226" t="s">
        <v>375</v>
      </c>
      <c r="D282" s="226" t="s">
        <v>152</v>
      </c>
      <c r="E282" s="227" t="s">
        <v>376</v>
      </c>
      <c r="F282" s="228" t="s">
        <v>377</v>
      </c>
      <c r="G282" s="229" t="s">
        <v>322</v>
      </c>
      <c r="H282" s="230">
        <v>1</v>
      </c>
      <c r="I282" s="231"/>
      <c r="J282" s="232">
        <f>ROUND(I282*H282,2)</f>
        <v>0</v>
      </c>
      <c r="K282" s="228" t="s">
        <v>156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0.001</v>
      </c>
      <c r="T282" s="236">
        <f>S282*H282</f>
        <v>0.001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378</v>
      </c>
      <c r="AT282" s="237" t="s">
        <v>152</v>
      </c>
      <c r="AU282" s="237" t="s">
        <v>83</v>
      </c>
      <c r="AY282" s="17" t="s">
        <v>150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81</v>
      </c>
      <c r="BK282" s="238">
        <f>ROUND(I282*H282,2)</f>
        <v>0</v>
      </c>
      <c r="BL282" s="17" t="s">
        <v>378</v>
      </c>
      <c r="BM282" s="237" t="s">
        <v>379</v>
      </c>
    </row>
    <row r="283" s="2" customFormat="1">
      <c r="A283" s="38"/>
      <c r="B283" s="39"/>
      <c r="C283" s="40"/>
      <c r="D283" s="239" t="s">
        <v>159</v>
      </c>
      <c r="E283" s="40"/>
      <c r="F283" s="240" t="s">
        <v>380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83</v>
      </c>
    </row>
    <row r="284" s="2" customFormat="1">
      <c r="A284" s="38"/>
      <c r="B284" s="39"/>
      <c r="C284" s="40"/>
      <c r="D284" s="244" t="s">
        <v>161</v>
      </c>
      <c r="E284" s="40"/>
      <c r="F284" s="245" t="s">
        <v>381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83</v>
      </c>
    </row>
    <row r="285" s="12" customFormat="1" ht="25.92" customHeight="1">
      <c r="A285" s="12"/>
      <c r="B285" s="210"/>
      <c r="C285" s="211"/>
      <c r="D285" s="212" t="s">
        <v>72</v>
      </c>
      <c r="E285" s="213" t="s">
        <v>382</v>
      </c>
      <c r="F285" s="213" t="s">
        <v>383</v>
      </c>
      <c r="G285" s="211"/>
      <c r="H285" s="211"/>
      <c r="I285" s="214"/>
      <c r="J285" s="215">
        <f>BK285</f>
        <v>0</v>
      </c>
      <c r="K285" s="211"/>
      <c r="L285" s="216"/>
      <c r="M285" s="217"/>
      <c r="N285" s="218"/>
      <c r="O285" s="218"/>
      <c r="P285" s="219">
        <f>SUM(P286:P290)</f>
        <v>0</v>
      </c>
      <c r="Q285" s="218"/>
      <c r="R285" s="219">
        <f>SUM(R286:R290)</f>
        <v>0</v>
      </c>
      <c r="S285" s="218"/>
      <c r="T285" s="220">
        <f>SUM(T286:T290)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1" t="s">
        <v>157</v>
      </c>
      <c r="AT285" s="222" t="s">
        <v>72</v>
      </c>
      <c r="AU285" s="222" t="s">
        <v>73</v>
      </c>
      <c r="AY285" s="221" t="s">
        <v>150</v>
      </c>
      <c r="BK285" s="223">
        <f>SUM(BK286:BK290)</f>
        <v>0</v>
      </c>
    </row>
    <row r="286" s="2" customFormat="1" ht="16.5" customHeight="1">
      <c r="A286" s="38"/>
      <c r="B286" s="39"/>
      <c r="C286" s="226" t="s">
        <v>384</v>
      </c>
      <c r="D286" s="226" t="s">
        <v>152</v>
      </c>
      <c r="E286" s="227" t="s">
        <v>385</v>
      </c>
      <c r="F286" s="228" t="s">
        <v>386</v>
      </c>
      <c r="G286" s="229" t="s">
        <v>387</v>
      </c>
      <c r="H286" s="230">
        <v>1</v>
      </c>
      <c r="I286" s="231"/>
      <c r="J286" s="232">
        <f>ROUND(I286*H286,2)</f>
        <v>0</v>
      </c>
      <c r="K286" s="228" t="s">
        <v>1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</v>
      </c>
      <c r="T286" s="23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157</v>
      </c>
      <c r="AT286" s="237" t="s">
        <v>152</v>
      </c>
      <c r="AU286" s="237" t="s">
        <v>81</v>
      </c>
      <c r="AY286" s="17" t="s">
        <v>150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81</v>
      </c>
      <c r="BK286" s="238">
        <f>ROUND(I286*H286,2)</f>
        <v>0</v>
      </c>
      <c r="BL286" s="17" t="s">
        <v>157</v>
      </c>
      <c r="BM286" s="237" t="s">
        <v>388</v>
      </c>
    </row>
    <row r="287" s="2" customFormat="1">
      <c r="A287" s="38"/>
      <c r="B287" s="39"/>
      <c r="C287" s="40"/>
      <c r="D287" s="239" t="s">
        <v>159</v>
      </c>
      <c r="E287" s="40"/>
      <c r="F287" s="240" t="s">
        <v>386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159</v>
      </c>
      <c r="AU287" s="17" t="s">
        <v>81</v>
      </c>
    </row>
    <row r="288" s="2" customFormat="1" ht="16.5" customHeight="1">
      <c r="A288" s="38"/>
      <c r="B288" s="39"/>
      <c r="C288" s="226" t="s">
        <v>389</v>
      </c>
      <c r="D288" s="226" t="s">
        <v>152</v>
      </c>
      <c r="E288" s="227" t="s">
        <v>390</v>
      </c>
      <c r="F288" s="228" t="s">
        <v>391</v>
      </c>
      <c r="G288" s="229" t="s">
        <v>392</v>
      </c>
      <c r="H288" s="230">
        <v>1</v>
      </c>
      <c r="I288" s="231"/>
      <c r="J288" s="232">
        <f>ROUND(I288*H288,2)</f>
        <v>0</v>
      </c>
      <c r="K288" s="228" t="s">
        <v>1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</v>
      </c>
      <c r="T288" s="236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157</v>
      </c>
      <c r="AT288" s="237" t="s">
        <v>152</v>
      </c>
      <c r="AU288" s="237" t="s">
        <v>81</v>
      </c>
      <c r="AY288" s="17" t="s">
        <v>150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81</v>
      </c>
      <c r="BK288" s="238">
        <f>ROUND(I288*H288,2)</f>
        <v>0</v>
      </c>
      <c r="BL288" s="17" t="s">
        <v>157</v>
      </c>
      <c r="BM288" s="237" t="s">
        <v>393</v>
      </c>
    </row>
    <row r="289" s="2" customFormat="1">
      <c r="A289" s="38"/>
      <c r="B289" s="39"/>
      <c r="C289" s="40"/>
      <c r="D289" s="239" t="s">
        <v>159</v>
      </c>
      <c r="E289" s="40"/>
      <c r="F289" s="240" t="s">
        <v>391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159</v>
      </c>
      <c r="AU289" s="17" t="s">
        <v>81</v>
      </c>
    </row>
    <row r="290" s="2" customFormat="1">
      <c r="A290" s="38"/>
      <c r="B290" s="39"/>
      <c r="C290" s="40"/>
      <c r="D290" s="239" t="s">
        <v>270</v>
      </c>
      <c r="E290" s="40"/>
      <c r="F290" s="288" t="s">
        <v>394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270</v>
      </c>
      <c r="AU290" s="17" t="s">
        <v>81</v>
      </c>
    </row>
    <row r="291" s="12" customFormat="1" ht="25.92" customHeight="1">
      <c r="A291" s="12"/>
      <c r="B291" s="210"/>
      <c r="C291" s="211"/>
      <c r="D291" s="212" t="s">
        <v>72</v>
      </c>
      <c r="E291" s="213" t="s">
        <v>395</v>
      </c>
      <c r="F291" s="213" t="s">
        <v>396</v>
      </c>
      <c r="G291" s="211"/>
      <c r="H291" s="211"/>
      <c r="I291" s="214"/>
      <c r="J291" s="215">
        <f>BK291</f>
        <v>0</v>
      </c>
      <c r="K291" s="211"/>
      <c r="L291" s="216"/>
      <c r="M291" s="217"/>
      <c r="N291" s="218"/>
      <c r="O291" s="218"/>
      <c r="P291" s="219">
        <f>P292</f>
        <v>0</v>
      </c>
      <c r="Q291" s="218"/>
      <c r="R291" s="219">
        <f>R292</f>
        <v>0</v>
      </c>
      <c r="S291" s="218"/>
      <c r="T291" s="220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21" t="s">
        <v>188</v>
      </c>
      <c r="AT291" s="222" t="s">
        <v>72</v>
      </c>
      <c r="AU291" s="222" t="s">
        <v>73</v>
      </c>
      <c r="AY291" s="221" t="s">
        <v>150</v>
      </c>
      <c r="BK291" s="223">
        <f>BK292</f>
        <v>0</v>
      </c>
    </row>
    <row r="292" s="12" customFormat="1" ht="22.8" customHeight="1">
      <c r="A292" s="12"/>
      <c r="B292" s="210"/>
      <c r="C292" s="211"/>
      <c r="D292" s="212" t="s">
        <v>72</v>
      </c>
      <c r="E292" s="224" t="s">
        <v>397</v>
      </c>
      <c r="F292" s="224" t="s">
        <v>398</v>
      </c>
      <c r="G292" s="211"/>
      <c r="H292" s="211"/>
      <c r="I292" s="214"/>
      <c r="J292" s="225">
        <f>BK292</f>
        <v>0</v>
      </c>
      <c r="K292" s="211"/>
      <c r="L292" s="216"/>
      <c r="M292" s="217"/>
      <c r="N292" s="218"/>
      <c r="O292" s="218"/>
      <c r="P292" s="219">
        <f>SUM(P293:P296)</f>
        <v>0</v>
      </c>
      <c r="Q292" s="218"/>
      <c r="R292" s="219">
        <f>SUM(R293:R296)</f>
        <v>0</v>
      </c>
      <c r="S292" s="218"/>
      <c r="T292" s="220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1" t="s">
        <v>188</v>
      </c>
      <c r="AT292" s="222" t="s">
        <v>72</v>
      </c>
      <c r="AU292" s="222" t="s">
        <v>81</v>
      </c>
      <c r="AY292" s="221" t="s">
        <v>150</v>
      </c>
      <c r="BK292" s="223">
        <f>SUM(BK293:BK296)</f>
        <v>0</v>
      </c>
    </row>
    <row r="293" s="2" customFormat="1" ht="16.5" customHeight="1">
      <c r="A293" s="38"/>
      <c r="B293" s="39"/>
      <c r="C293" s="226" t="s">
        <v>399</v>
      </c>
      <c r="D293" s="226" t="s">
        <v>152</v>
      </c>
      <c r="E293" s="227" t="s">
        <v>400</v>
      </c>
      <c r="F293" s="228" t="s">
        <v>401</v>
      </c>
      <c r="G293" s="229" t="s">
        <v>387</v>
      </c>
      <c r="H293" s="230">
        <v>1</v>
      </c>
      <c r="I293" s="231"/>
      <c r="J293" s="232">
        <f>ROUND(I293*H293,2)</f>
        <v>0</v>
      </c>
      <c r="K293" s="228" t="s">
        <v>156</v>
      </c>
      <c r="L293" s="44"/>
      <c r="M293" s="233" t="s">
        <v>1</v>
      </c>
      <c r="N293" s="234" t="s">
        <v>38</v>
      </c>
      <c r="O293" s="91"/>
      <c r="P293" s="235">
        <f>O293*H293</f>
        <v>0</v>
      </c>
      <c r="Q293" s="235">
        <v>0</v>
      </c>
      <c r="R293" s="235">
        <f>Q293*H293</f>
        <v>0</v>
      </c>
      <c r="S293" s="235">
        <v>0</v>
      </c>
      <c r="T293" s="23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7" t="s">
        <v>402</v>
      </c>
      <c r="AT293" s="237" t="s">
        <v>152</v>
      </c>
      <c r="AU293" s="237" t="s">
        <v>83</v>
      </c>
      <c r="AY293" s="17" t="s">
        <v>150</v>
      </c>
      <c r="BE293" s="238">
        <f>IF(N293="základní",J293,0)</f>
        <v>0</v>
      </c>
      <c r="BF293" s="238">
        <f>IF(N293="snížená",J293,0)</f>
        <v>0</v>
      </c>
      <c r="BG293" s="238">
        <f>IF(N293="zákl. přenesená",J293,0)</f>
        <v>0</v>
      </c>
      <c r="BH293" s="238">
        <f>IF(N293="sníž. přenesená",J293,0)</f>
        <v>0</v>
      </c>
      <c r="BI293" s="238">
        <f>IF(N293="nulová",J293,0)</f>
        <v>0</v>
      </c>
      <c r="BJ293" s="17" t="s">
        <v>81</v>
      </c>
      <c r="BK293" s="238">
        <f>ROUND(I293*H293,2)</f>
        <v>0</v>
      </c>
      <c r="BL293" s="17" t="s">
        <v>402</v>
      </c>
      <c r="BM293" s="237" t="s">
        <v>403</v>
      </c>
    </row>
    <row r="294" s="2" customFormat="1">
      <c r="A294" s="38"/>
      <c r="B294" s="39"/>
      <c r="C294" s="40"/>
      <c r="D294" s="239" t="s">
        <v>159</v>
      </c>
      <c r="E294" s="40"/>
      <c r="F294" s="240" t="s">
        <v>401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159</v>
      </c>
      <c r="AU294" s="17" t="s">
        <v>83</v>
      </c>
    </row>
    <row r="295" s="2" customFormat="1">
      <c r="A295" s="38"/>
      <c r="B295" s="39"/>
      <c r="C295" s="40"/>
      <c r="D295" s="244" t="s">
        <v>161</v>
      </c>
      <c r="E295" s="40"/>
      <c r="F295" s="245" t="s">
        <v>404</v>
      </c>
      <c r="G295" s="40"/>
      <c r="H295" s="40"/>
      <c r="I295" s="241"/>
      <c r="J295" s="40"/>
      <c r="K295" s="40"/>
      <c r="L295" s="44"/>
      <c r="M295" s="242"/>
      <c r="N295" s="243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161</v>
      </c>
      <c r="AU295" s="17" t="s">
        <v>83</v>
      </c>
    </row>
    <row r="296" s="2" customFormat="1">
      <c r="A296" s="38"/>
      <c r="B296" s="39"/>
      <c r="C296" s="40"/>
      <c r="D296" s="239" t="s">
        <v>270</v>
      </c>
      <c r="E296" s="40"/>
      <c r="F296" s="288" t="s">
        <v>405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270</v>
      </c>
      <c r="AU296" s="17" t="s">
        <v>83</v>
      </c>
    </row>
    <row r="297" s="12" customFormat="1" ht="25.92" customHeight="1">
      <c r="A297" s="12"/>
      <c r="B297" s="210"/>
      <c r="C297" s="211"/>
      <c r="D297" s="212" t="s">
        <v>72</v>
      </c>
      <c r="E297" s="213" t="s">
        <v>406</v>
      </c>
      <c r="F297" s="213" t="s">
        <v>407</v>
      </c>
      <c r="G297" s="211"/>
      <c r="H297" s="211"/>
      <c r="I297" s="214"/>
      <c r="J297" s="215">
        <f>BK297</f>
        <v>0</v>
      </c>
      <c r="K297" s="211"/>
      <c r="L297" s="216"/>
      <c r="M297" s="217"/>
      <c r="N297" s="218"/>
      <c r="O297" s="218"/>
      <c r="P297" s="219">
        <f>SUM(P298:P304)</f>
        <v>0</v>
      </c>
      <c r="Q297" s="218"/>
      <c r="R297" s="219">
        <f>SUM(R298:R304)</f>
        <v>0</v>
      </c>
      <c r="S297" s="218"/>
      <c r="T297" s="220">
        <f>SUM(T298:T304)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21" t="s">
        <v>188</v>
      </c>
      <c r="AT297" s="222" t="s">
        <v>72</v>
      </c>
      <c r="AU297" s="222" t="s">
        <v>73</v>
      </c>
      <c r="AY297" s="221" t="s">
        <v>150</v>
      </c>
      <c r="BK297" s="223">
        <f>SUM(BK298:BK304)</f>
        <v>0</v>
      </c>
    </row>
    <row r="298" s="2" customFormat="1" ht="16.5" customHeight="1">
      <c r="A298" s="38"/>
      <c r="B298" s="39"/>
      <c r="C298" s="226" t="s">
        <v>408</v>
      </c>
      <c r="D298" s="226" t="s">
        <v>152</v>
      </c>
      <c r="E298" s="227" t="s">
        <v>409</v>
      </c>
      <c r="F298" s="228" t="s">
        <v>407</v>
      </c>
      <c r="G298" s="229" t="s">
        <v>387</v>
      </c>
      <c r="H298" s="230">
        <v>1</v>
      </c>
      <c r="I298" s="231"/>
      <c r="J298" s="232">
        <f>ROUND(I298*H298,2)</f>
        <v>0</v>
      </c>
      <c r="K298" s="228" t="s">
        <v>283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</v>
      </c>
      <c r="T298" s="23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402</v>
      </c>
      <c r="AT298" s="237" t="s">
        <v>152</v>
      </c>
      <c r="AU298" s="237" t="s">
        <v>81</v>
      </c>
      <c r="AY298" s="17" t="s">
        <v>150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81</v>
      </c>
      <c r="BK298" s="238">
        <f>ROUND(I298*H298,2)</f>
        <v>0</v>
      </c>
      <c r="BL298" s="17" t="s">
        <v>402</v>
      </c>
      <c r="BM298" s="237" t="s">
        <v>410</v>
      </c>
    </row>
    <row r="299" s="2" customFormat="1">
      <c r="A299" s="38"/>
      <c r="B299" s="39"/>
      <c r="C299" s="40"/>
      <c r="D299" s="239" t="s">
        <v>159</v>
      </c>
      <c r="E299" s="40"/>
      <c r="F299" s="240" t="s">
        <v>407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159</v>
      </c>
      <c r="AU299" s="17" t="s">
        <v>81</v>
      </c>
    </row>
    <row r="300" s="2" customFormat="1">
      <c r="A300" s="38"/>
      <c r="B300" s="39"/>
      <c r="C300" s="40"/>
      <c r="D300" s="244" t="s">
        <v>161</v>
      </c>
      <c r="E300" s="40"/>
      <c r="F300" s="245" t="s">
        <v>411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161</v>
      </c>
      <c r="AU300" s="17" t="s">
        <v>81</v>
      </c>
    </row>
    <row r="301" s="2" customFormat="1" ht="16.5" customHeight="1">
      <c r="A301" s="38"/>
      <c r="B301" s="39"/>
      <c r="C301" s="226" t="s">
        <v>412</v>
      </c>
      <c r="D301" s="226" t="s">
        <v>152</v>
      </c>
      <c r="E301" s="227" t="s">
        <v>413</v>
      </c>
      <c r="F301" s="228" t="s">
        <v>414</v>
      </c>
      <c r="G301" s="229" t="s">
        <v>387</v>
      </c>
      <c r="H301" s="230">
        <v>1</v>
      </c>
      <c r="I301" s="231"/>
      <c r="J301" s="232">
        <f>ROUND(I301*H301,2)</f>
        <v>0</v>
      </c>
      <c r="K301" s="228" t="s">
        <v>283</v>
      </c>
      <c r="L301" s="44"/>
      <c r="M301" s="233" t="s">
        <v>1</v>
      </c>
      <c r="N301" s="234" t="s">
        <v>38</v>
      </c>
      <c r="O301" s="91"/>
      <c r="P301" s="235">
        <f>O301*H301</f>
        <v>0</v>
      </c>
      <c r="Q301" s="235">
        <v>0</v>
      </c>
      <c r="R301" s="235">
        <f>Q301*H301</f>
        <v>0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402</v>
      </c>
      <c r="AT301" s="237" t="s">
        <v>152</v>
      </c>
      <c r="AU301" s="237" t="s">
        <v>81</v>
      </c>
      <c r="AY301" s="17" t="s">
        <v>150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81</v>
      </c>
      <c r="BK301" s="238">
        <f>ROUND(I301*H301,2)</f>
        <v>0</v>
      </c>
      <c r="BL301" s="17" t="s">
        <v>402</v>
      </c>
      <c r="BM301" s="237" t="s">
        <v>415</v>
      </c>
    </row>
    <row r="302" s="2" customFormat="1">
      <c r="A302" s="38"/>
      <c r="B302" s="39"/>
      <c r="C302" s="40"/>
      <c r="D302" s="239" t="s">
        <v>159</v>
      </c>
      <c r="E302" s="40"/>
      <c r="F302" s="240" t="s">
        <v>414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159</v>
      </c>
      <c r="AU302" s="17" t="s">
        <v>81</v>
      </c>
    </row>
    <row r="303" s="2" customFormat="1">
      <c r="A303" s="38"/>
      <c r="B303" s="39"/>
      <c r="C303" s="40"/>
      <c r="D303" s="244" t="s">
        <v>161</v>
      </c>
      <c r="E303" s="40"/>
      <c r="F303" s="245" t="s">
        <v>416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161</v>
      </c>
      <c r="AU303" s="17" t="s">
        <v>81</v>
      </c>
    </row>
    <row r="304" s="2" customFormat="1">
      <c r="A304" s="38"/>
      <c r="B304" s="39"/>
      <c r="C304" s="40"/>
      <c r="D304" s="239" t="s">
        <v>270</v>
      </c>
      <c r="E304" s="40"/>
      <c r="F304" s="288" t="s">
        <v>417</v>
      </c>
      <c r="G304" s="40"/>
      <c r="H304" s="40"/>
      <c r="I304" s="241"/>
      <c r="J304" s="40"/>
      <c r="K304" s="40"/>
      <c r="L304" s="44"/>
      <c r="M304" s="289"/>
      <c r="N304" s="290"/>
      <c r="O304" s="291"/>
      <c r="P304" s="291"/>
      <c r="Q304" s="291"/>
      <c r="R304" s="291"/>
      <c r="S304" s="291"/>
      <c r="T304" s="2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270</v>
      </c>
      <c r="AU304" s="17" t="s">
        <v>81</v>
      </c>
    </row>
    <row r="305" s="2" customFormat="1" ht="6.96" customHeight="1">
      <c r="A305" s="38"/>
      <c r="B305" s="66"/>
      <c r="C305" s="67"/>
      <c r="D305" s="67"/>
      <c r="E305" s="67"/>
      <c r="F305" s="67"/>
      <c r="G305" s="67"/>
      <c r="H305" s="67"/>
      <c r="I305" s="67"/>
      <c r="J305" s="67"/>
      <c r="K305" s="67"/>
      <c r="L305" s="44"/>
      <c r="M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</sheetData>
  <sheetProtection sheet="1" autoFilter="0" formatColumns="0" formatRows="0" objects="1" scenarios="1" spinCount="100000" saltValue="lxH9zqzsYixuk/BaROlLa0giYQMfdkYy2f6YKEerej0pyrvCwOFOn2E7HBnKLsMwXVXY9vd8B2zGoeEUatJhHQ==" hashValue="t7XI4HAkzs/IrNh0ZxtcNyP6i9OgkAPWx/cLD/qpAihDca9AflNlah9pBK6fP54c5IR7yAzuET3UVnGvNbx4CQ==" algorithmName="SHA-512" password="CC35"/>
  <autoFilter ref="C129:K30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4_01/174111101"/>
    <hyperlink ref="F144" r:id="rId2" display="https://podminky.urs.cz/item/CS_URS_2024_01/181006115"/>
    <hyperlink ref="F150" r:id="rId3" display="https://podminky.urs.cz/item/CS_URS_2024_01/181111131"/>
    <hyperlink ref="F159" r:id="rId4" display="https://podminky.urs.cz/item/CS_URS_2024_01/181411121"/>
    <hyperlink ref="F171" r:id="rId5" display="https://podminky.urs.cz/item/CS_URS_2024_01/981011416"/>
    <hyperlink ref="F177" r:id="rId6" display="https://podminky.urs.cz/item/CS_URS_2024_01/961031411"/>
    <hyperlink ref="F182" r:id="rId7" display="https://podminky.urs.cz/item/CS_URS_2024_01/963032819"/>
    <hyperlink ref="F187" r:id="rId8" display="https://podminky.urs.cz/item/CS_URS_2024_01/968062375"/>
    <hyperlink ref="F193" r:id="rId9" display="https://podminky.urs.cz/item/CS_URS_2024_01/968062455"/>
    <hyperlink ref="F198" r:id="rId10" display="https://podminky.urs.cz/item/CS_URS_2024_01/964073211"/>
    <hyperlink ref="F204" r:id="rId11" display="https://podminky.urs.cz/item/CS_URS_2024_01/997006002"/>
    <hyperlink ref="F207" r:id="rId12" display="https://podminky.urs.cz/item/CS_URS_2024_01/997006511"/>
    <hyperlink ref="F210" r:id="rId13" display="https://podminky.urs.cz/item/CS_URS_2024_01/997006512"/>
    <hyperlink ref="F214" r:id="rId14" display="https://podminky.urs.cz/item/CS_URS_2024_01/997006519"/>
    <hyperlink ref="F220" r:id="rId15" display="https://podminky.urs.cz/item/CS_URS_2023_02/997013811"/>
    <hyperlink ref="F225" r:id="rId16" display="https://podminky.urs.cz/item/CS_URS_2024_01/997013871"/>
    <hyperlink ref="F230" r:id="rId17" display="https://podminky.urs.cz/item/CS_URS_2024_01/997013875"/>
    <hyperlink ref="F233" r:id="rId18" display="https://podminky.urs.cz/item/CS_URS_2024_01/997013635"/>
    <hyperlink ref="F240" r:id="rId19" display="https://podminky.urs.cz/item/CS_URS_2024_01/712340832"/>
    <hyperlink ref="F246" r:id="rId20" display="https://podminky.urs.cz/item/CS_URS_2024_01/741211827"/>
    <hyperlink ref="F249" r:id="rId21" display="https://podminky.urs.cz/item/CS_URS_2024_01/741213813"/>
    <hyperlink ref="F252" r:id="rId22" display="https://podminky.urs.cz/item/CS_URS_2024_01/741371841"/>
    <hyperlink ref="F256" r:id="rId23" display="https://podminky.urs.cz/item/CS_URS_2024_01/762331812"/>
    <hyperlink ref="F261" r:id="rId24" display="https://podminky.urs.cz/item/CS_URS_2024_01/762341811"/>
    <hyperlink ref="F266" r:id="rId25" display="https://podminky.urs.cz/item/CS_URS_2024_01/762841811"/>
    <hyperlink ref="F272" r:id="rId26" display="https://podminky.urs.cz/item/CS_URS_2024_01/762521811"/>
    <hyperlink ref="F277" r:id="rId27" display="https://podminky.urs.cz/item/CS_URS_2024_01/762711820"/>
    <hyperlink ref="F284" r:id="rId28" display="https://podminky.urs.cz/item/CS_URS_2024_01/218020552"/>
    <hyperlink ref="F295" r:id="rId29" display="https://podminky.urs.cz/item/CS_URS_2024_01/062002000"/>
    <hyperlink ref="F300" r:id="rId30" display="https://podminky.urs.cz/item/CS_URS_2023_02/030001000"/>
    <hyperlink ref="F303" r:id="rId31" display="https://podminky.urs.cz/item/CS_URS_2023_02/035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1" customFormat="1" ht="12" customHeight="1">
      <c r="B8" s="20"/>
      <c r="D8" s="150" t="s">
        <v>113</v>
      </c>
      <c r="L8" s="20"/>
    </row>
    <row r="9" s="2" customFormat="1" ht="16.5" customHeight="1">
      <c r="A9" s="38"/>
      <c r="B9" s="44"/>
      <c r="C9" s="38"/>
      <c r="D9" s="38"/>
      <c r="E9" s="151" t="s">
        <v>418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419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420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421</v>
      </c>
      <c r="G14" s="38"/>
      <c r="H14" s="38"/>
      <c r="I14" s="150" t="s">
        <v>22</v>
      </c>
      <c r="J14" s="153" t="str">
        <f>'Rekapitulace stavby'!AN8</f>
        <v>19. 4. 2024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ROUND(J135,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ROUND((SUM(BE135:BE343)),  2)</f>
        <v>0</v>
      </c>
      <c r="G35" s="38"/>
      <c r="H35" s="38"/>
      <c r="I35" s="164">
        <v>0.20999999999999999</v>
      </c>
      <c r="J35" s="163">
        <f>ROUND(((SUM(BE135:BE343))*I35),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ROUND((SUM(BF135:BF343)),  2)</f>
        <v>0</v>
      </c>
      <c r="G36" s="38"/>
      <c r="H36" s="38"/>
      <c r="I36" s="164">
        <v>0.12</v>
      </c>
      <c r="J36" s="163">
        <f>ROUND(((SUM(BF135:BF343))*I36),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ROUND((SUM(BG135:BG343)),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ROUND((SUM(BH135:BH343)),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ROUND((SUM(BI135:BI343)),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418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02_1 - výhybkářské stanoviště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Kopidlno</v>
      </c>
      <c r="G91" s="40"/>
      <c r="H91" s="40"/>
      <c r="I91" s="32" t="s">
        <v>22</v>
      </c>
      <c r="J91" s="79" t="str">
        <f>IF(J14="","",J14)</f>
        <v>19. 4. 2024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J135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J136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J137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</v>
      </c>
      <c r="E101" s="196"/>
      <c r="F101" s="196"/>
      <c r="G101" s="196"/>
      <c r="H101" s="196"/>
      <c r="I101" s="196"/>
      <c r="J101" s="197">
        <f>J157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J200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J237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J238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J245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J255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422</v>
      </c>
      <c r="E107" s="196"/>
      <c r="F107" s="196"/>
      <c r="G107" s="196"/>
      <c r="H107" s="196"/>
      <c r="I107" s="196"/>
      <c r="J107" s="197">
        <f>J277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423</v>
      </c>
      <c r="E108" s="196"/>
      <c r="F108" s="196"/>
      <c r="G108" s="196"/>
      <c r="H108" s="196"/>
      <c r="I108" s="196"/>
      <c r="J108" s="197">
        <f>J303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129</v>
      </c>
      <c r="E109" s="191"/>
      <c r="F109" s="191"/>
      <c r="G109" s="191"/>
      <c r="H109" s="191"/>
      <c r="I109" s="191"/>
      <c r="J109" s="192">
        <f>J309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4"/>
      <c r="C110" s="133"/>
      <c r="D110" s="195" t="s">
        <v>424</v>
      </c>
      <c r="E110" s="196"/>
      <c r="F110" s="196"/>
      <c r="G110" s="196"/>
      <c r="H110" s="196"/>
      <c r="I110" s="196"/>
      <c r="J110" s="197">
        <f>J310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8"/>
      <c r="C111" s="189"/>
      <c r="D111" s="190" t="s">
        <v>131</v>
      </c>
      <c r="E111" s="191"/>
      <c r="F111" s="191"/>
      <c r="G111" s="191"/>
      <c r="H111" s="191"/>
      <c r="I111" s="191"/>
      <c r="J111" s="192">
        <f>J321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8"/>
      <c r="C112" s="189"/>
      <c r="D112" s="190" t="s">
        <v>132</v>
      </c>
      <c r="E112" s="191"/>
      <c r="F112" s="191"/>
      <c r="G112" s="191"/>
      <c r="H112" s="191"/>
      <c r="I112" s="191"/>
      <c r="J112" s="192">
        <f>J327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4"/>
      <c r="C113" s="133"/>
      <c r="D113" s="195" t="s">
        <v>425</v>
      </c>
      <c r="E113" s="196"/>
      <c r="F113" s="196"/>
      <c r="G113" s="196"/>
      <c r="H113" s="196"/>
      <c r="I113" s="196"/>
      <c r="J113" s="197">
        <f>J339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3" t="str">
        <f>E7</f>
        <v>Demolice - balíček 2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1"/>
      <c r="C124" s="32" t="s">
        <v>113</v>
      </c>
      <c r="D124" s="22"/>
      <c r="E124" s="22"/>
      <c r="F124" s="22"/>
      <c r="G124" s="22"/>
      <c r="H124" s="22"/>
      <c r="I124" s="22"/>
      <c r="J124" s="22"/>
      <c r="K124" s="22"/>
      <c r="L124" s="20"/>
    </row>
    <row r="125" s="2" customFormat="1" ht="16.5" customHeight="1">
      <c r="A125" s="38"/>
      <c r="B125" s="39"/>
      <c r="C125" s="40"/>
      <c r="D125" s="40"/>
      <c r="E125" s="183" t="s">
        <v>418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419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E11</f>
        <v>02_1 - výhybkářské stanoviště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F14</f>
        <v>Kopidlno</v>
      </c>
      <c r="G129" s="40"/>
      <c r="H129" s="40"/>
      <c r="I129" s="32" t="s">
        <v>22</v>
      </c>
      <c r="J129" s="79" t="str">
        <f>IF(J14="","",J14)</f>
        <v>19. 4. 2024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E17</f>
        <v xml:space="preserve"> </v>
      </c>
      <c r="G131" s="40"/>
      <c r="H131" s="40"/>
      <c r="I131" s="32" t="s">
        <v>29</v>
      </c>
      <c r="J131" s="36" t="str">
        <f>E23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IF(E20="","",E20)</f>
        <v>Vyplň údaj</v>
      </c>
      <c r="G132" s="40"/>
      <c r="H132" s="40"/>
      <c r="I132" s="32" t="s">
        <v>31</v>
      </c>
      <c r="J132" s="36" t="str">
        <f>E26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99"/>
      <c r="B134" s="200"/>
      <c r="C134" s="201" t="s">
        <v>136</v>
      </c>
      <c r="D134" s="202" t="s">
        <v>58</v>
      </c>
      <c r="E134" s="202" t="s">
        <v>54</v>
      </c>
      <c r="F134" s="202" t="s">
        <v>55</v>
      </c>
      <c r="G134" s="202" t="s">
        <v>137</v>
      </c>
      <c r="H134" s="202" t="s">
        <v>138</v>
      </c>
      <c r="I134" s="202" t="s">
        <v>139</v>
      </c>
      <c r="J134" s="202" t="s">
        <v>118</v>
      </c>
      <c r="K134" s="203" t="s">
        <v>140</v>
      </c>
      <c r="L134" s="204"/>
      <c r="M134" s="100" t="s">
        <v>1</v>
      </c>
      <c r="N134" s="101" t="s">
        <v>37</v>
      </c>
      <c r="O134" s="101" t="s">
        <v>141</v>
      </c>
      <c r="P134" s="101" t="s">
        <v>142</v>
      </c>
      <c r="Q134" s="101" t="s">
        <v>143</v>
      </c>
      <c r="R134" s="101" t="s">
        <v>144</v>
      </c>
      <c r="S134" s="101" t="s">
        <v>145</v>
      </c>
      <c r="T134" s="102" t="s">
        <v>146</v>
      </c>
      <c r="U134" s="199"/>
      <c r="V134" s="199"/>
      <c r="W134" s="199"/>
      <c r="X134" s="199"/>
      <c r="Y134" s="199"/>
      <c r="Z134" s="199"/>
      <c r="AA134" s="199"/>
      <c r="AB134" s="199"/>
      <c r="AC134" s="199"/>
      <c r="AD134" s="199"/>
      <c r="AE134" s="199"/>
    </row>
    <row r="135" s="2" customFormat="1" ht="22.8" customHeight="1">
      <c r="A135" s="38"/>
      <c r="B135" s="39"/>
      <c r="C135" s="107" t="s">
        <v>147</v>
      </c>
      <c r="D135" s="40"/>
      <c r="E135" s="40"/>
      <c r="F135" s="40"/>
      <c r="G135" s="40"/>
      <c r="H135" s="40"/>
      <c r="I135" s="40"/>
      <c r="J135" s="205">
        <f>BK135</f>
        <v>0</v>
      </c>
      <c r="K135" s="40"/>
      <c r="L135" s="44"/>
      <c r="M135" s="103"/>
      <c r="N135" s="206"/>
      <c r="O135" s="104"/>
      <c r="P135" s="207">
        <f>P136+P237+P309+P321+P327</f>
        <v>0</v>
      </c>
      <c r="Q135" s="104"/>
      <c r="R135" s="207">
        <f>R136+R237+R309+R321+R327</f>
        <v>7.4790479999999997</v>
      </c>
      <c r="S135" s="104"/>
      <c r="T135" s="208">
        <f>T136+T237+T309+T321+T327</f>
        <v>42.017314949999999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120</v>
      </c>
      <c r="BK135" s="209">
        <f>BK136+BK237+BK309+BK321+BK327</f>
        <v>0</v>
      </c>
    </row>
    <row r="136" s="12" customFormat="1" ht="25.92" customHeight="1">
      <c r="A136" s="12"/>
      <c r="B136" s="210"/>
      <c r="C136" s="211"/>
      <c r="D136" s="212" t="s">
        <v>72</v>
      </c>
      <c r="E136" s="213" t="s">
        <v>148</v>
      </c>
      <c r="F136" s="213" t="s">
        <v>149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P137+P157+P200</f>
        <v>0</v>
      </c>
      <c r="Q136" s="218"/>
      <c r="R136" s="219">
        <f>R137+R157+R200</f>
        <v>6.0984359999999995</v>
      </c>
      <c r="S136" s="218"/>
      <c r="T136" s="220">
        <f>T137+T157+T200</f>
        <v>40.544764000000001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81</v>
      </c>
      <c r="AT136" s="222" t="s">
        <v>72</v>
      </c>
      <c r="AU136" s="222" t="s">
        <v>73</v>
      </c>
      <c r="AY136" s="221" t="s">
        <v>150</v>
      </c>
      <c r="BK136" s="223">
        <f>BK137+BK157+BK200</f>
        <v>0</v>
      </c>
    </row>
    <row r="137" s="12" customFormat="1" ht="22.8" customHeight="1">
      <c r="A137" s="12"/>
      <c r="B137" s="210"/>
      <c r="C137" s="211"/>
      <c r="D137" s="212" t="s">
        <v>72</v>
      </c>
      <c r="E137" s="224" t="s">
        <v>81</v>
      </c>
      <c r="F137" s="224" t="s">
        <v>151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SUM(P138:P156)</f>
        <v>0</v>
      </c>
      <c r="Q137" s="218"/>
      <c r="R137" s="219">
        <f>SUM(R138:R156)</f>
        <v>6.0984359999999995</v>
      </c>
      <c r="S137" s="218"/>
      <c r="T137" s="220">
        <f>SUM(T138:T156)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81</v>
      </c>
      <c r="AT137" s="222" t="s">
        <v>72</v>
      </c>
      <c r="AU137" s="222" t="s">
        <v>81</v>
      </c>
      <c r="AY137" s="221" t="s">
        <v>150</v>
      </c>
      <c r="BK137" s="223">
        <f>SUM(BK138:BK156)</f>
        <v>0</v>
      </c>
    </row>
    <row r="138" s="2" customFormat="1" ht="37.8" customHeight="1">
      <c r="A138" s="38"/>
      <c r="B138" s="39"/>
      <c r="C138" s="226" t="s">
        <v>81</v>
      </c>
      <c r="D138" s="226" t="s">
        <v>152</v>
      </c>
      <c r="E138" s="227" t="s">
        <v>182</v>
      </c>
      <c r="F138" s="228" t="s">
        <v>183</v>
      </c>
      <c r="G138" s="229" t="s">
        <v>176</v>
      </c>
      <c r="H138" s="230">
        <v>21.780000000000001</v>
      </c>
      <c r="I138" s="231"/>
      <c r="J138" s="232">
        <f>ROUND(I138*H138,2)</f>
        <v>0</v>
      </c>
      <c r="K138" s="228" t="s">
        <v>156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157</v>
      </c>
      <c r="AT138" s="237" t="s">
        <v>152</v>
      </c>
      <c r="AU138" s="237" t="s">
        <v>83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81</v>
      </c>
      <c r="BK138" s="238">
        <f>ROUND(I138*H138,2)</f>
        <v>0</v>
      </c>
      <c r="BL138" s="17" t="s">
        <v>157</v>
      </c>
      <c r="BM138" s="237" t="s">
        <v>426</v>
      </c>
    </row>
    <row r="139" s="2" customFormat="1">
      <c r="A139" s="38"/>
      <c r="B139" s="39"/>
      <c r="C139" s="40"/>
      <c r="D139" s="239" t="s">
        <v>159</v>
      </c>
      <c r="E139" s="40"/>
      <c r="F139" s="240" t="s">
        <v>185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2" customFormat="1">
      <c r="A140" s="38"/>
      <c r="B140" s="39"/>
      <c r="C140" s="40"/>
      <c r="D140" s="244" t="s">
        <v>161</v>
      </c>
      <c r="E140" s="40"/>
      <c r="F140" s="245" t="s">
        <v>186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83</v>
      </c>
    </row>
    <row r="141" s="13" customFormat="1">
      <c r="A141" s="13"/>
      <c r="B141" s="246"/>
      <c r="C141" s="247"/>
      <c r="D141" s="239" t="s">
        <v>163</v>
      </c>
      <c r="E141" s="248" t="s">
        <v>1</v>
      </c>
      <c r="F141" s="249" t="s">
        <v>427</v>
      </c>
      <c r="G141" s="247"/>
      <c r="H141" s="250">
        <v>21.780000000000001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163</v>
      </c>
      <c r="AU141" s="256" t="s">
        <v>83</v>
      </c>
      <c r="AV141" s="13" t="s">
        <v>83</v>
      </c>
      <c r="AW141" s="13" t="s">
        <v>30</v>
      </c>
      <c r="AX141" s="13" t="s">
        <v>73</v>
      </c>
      <c r="AY141" s="256" t="s">
        <v>150</v>
      </c>
    </row>
    <row r="142" s="14" customFormat="1">
      <c r="A142" s="14"/>
      <c r="B142" s="257"/>
      <c r="C142" s="258"/>
      <c r="D142" s="239" t="s">
        <v>163</v>
      </c>
      <c r="E142" s="259" t="s">
        <v>1</v>
      </c>
      <c r="F142" s="260" t="s">
        <v>165</v>
      </c>
      <c r="G142" s="258"/>
      <c r="H142" s="261">
        <v>21.780000000000001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163</v>
      </c>
      <c r="AU142" s="267" t="s">
        <v>83</v>
      </c>
      <c r="AV142" s="14" t="s">
        <v>157</v>
      </c>
      <c r="AW142" s="14" t="s">
        <v>30</v>
      </c>
      <c r="AX142" s="14" t="s">
        <v>81</v>
      </c>
      <c r="AY142" s="267" t="s">
        <v>150</v>
      </c>
    </row>
    <row r="143" s="2" customFormat="1" ht="16.5" customHeight="1">
      <c r="A143" s="38"/>
      <c r="B143" s="39"/>
      <c r="C143" s="268" t="s">
        <v>83</v>
      </c>
      <c r="D143" s="268" t="s">
        <v>166</v>
      </c>
      <c r="E143" s="269" t="s">
        <v>189</v>
      </c>
      <c r="F143" s="270" t="s">
        <v>190</v>
      </c>
      <c r="G143" s="271" t="s">
        <v>169</v>
      </c>
      <c r="H143" s="272">
        <v>6.0979999999999999</v>
      </c>
      <c r="I143" s="273"/>
      <c r="J143" s="274">
        <f>ROUND(I143*H143,2)</f>
        <v>0</v>
      </c>
      <c r="K143" s="270" t="s">
        <v>156</v>
      </c>
      <c r="L143" s="275"/>
      <c r="M143" s="276" t="s">
        <v>1</v>
      </c>
      <c r="N143" s="277" t="s">
        <v>38</v>
      </c>
      <c r="O143" s="91"/>
      <c r="P143" s="235">
        <f>O143*H143</f>
        <v>0</v>
      </c>
      <c r="Q143" s="235">
        <v>1</v>
      </c>
      <c r="R143" s="235">
        <f>Q143*H143</f>
        <v>6.0979999999999999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170</v>
      </c>
      <c r="AT143" s="237" t="s">
        <v>166</v>
      </c>
      <c r="AU143" s="237" t="s">
        <v>83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81</v>
      </c>
      <c r="BK143" s="238">
        <f>ROUND(I143*H143,2)</f>
        <v>0</v>
      </c>
      <c r="BL143" s="17" t="s">
        <v>157</v>
      </c>
      <c r="BM143" s="237" t="s">
        <v>428</v>
      </c>
    </row>
    <row r="144" s="2" customFormat="1">
      <c r="A144" s="38"/>
      <c r="B144" s="39"/>
      <c r="C144" s="40"/>
      <c r="D144" s="239" t="s">
        <v>159</v>
      </c>
      <c r="E144" s="40"/>
      <c r="F144" s="240" t="s">
        <v>190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159</v>
      </c>
      <c r="AU144" s="17" t="s">
        <v>83</v>
      </c>
    </row>
    <row r="145" s="13" customFormat="1">
      <c r="A145" s="13"/>
      <c r="B145" s="246"/>
      <c r="C145" s="247"/>
      <c r="D145" s="239" t="s">
        <v>163</v>
      </c>
      <c r="E145" s="248" t="s">
        <v>1</v>
      </c>
      <c r="F145" s="249" t="s">
        <v>429</v>
      </c>
      <c r="G145" s="247"/>
      <c r="H145" s="250">
        <v>6.0979999999999999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163</v>
      </c>
      <c r="AU145" s="256" t="s">
        <v>83</v>
      </c>
      <c r="AV145" s="13" t="s">
        <v>83</v>
      </c>
      <c r="AW145" s="13" t="s">
        <v>30</v>
      </c>
      <c r="AX145" s="13" t="s">
        <v>73</v>
      </c>
      <c r="AY145" s="256" t="s">
        <v>150</v>
      </c>
    </row>
    <row r="146" s="14" customFormat="1">
      <c r="A146" s="14"/>
      <c r="B146" s="257"/>
      <c r="C146" s="258"/>
      <c r="D146" s="239" t="s">
        <v>163</v>
      </c>
      <c r="E146" s="259" t="s">
        <v>1</v>
      </c>
      <c r="F146" s="260" t="s">
        <v>165</v>
      </c>
      <c r="G146" s="258"/>
      <c r="H146" s="261">
        <v>6.0979999999999999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163</v>
      </c>
      <c r="AU146" s="267" t="s">
        <v>83</v>
      </c>
      <c r="AV146" s="14" t="s">
        <v>157</v>
      </c>
      <c r="AW146" s="14" t="s">
        <v>30</v>
      </c>
      <c r="AX146" s="14" t="s">
        <v>81</v>
      </c>
      <c r="AY146" s="267" t="s">
        <v>150</v>
      </c>
    </row>
    <row r="147" s="2" customFormat="1" ht="24.15" customHeight="1">
      <c r="A147" s="38"/>
      <c r="B147" s="39"/>
      <c r="C147" s="226" t="s">
        <v>173</v>
      </c>
      <c r="D147" s="226" t="s">
        <v>152</v>
      </c>
      <c r="E147" s="227" t="s">
        <v>194</v>
      </c>
      <c r="F147" s="228" t="s">
        <v>195</v>
      </c>
      <c r="G147" s="229" t="s">
        <v>176</v>
      </c>
      <c r="H147" s="230">
        <v>21.780000000000001</v>
      </c>
      <c r="I147" s="231"/>
      <c r="J147" s="232">
        <f>ROUND(I147*H147,2)</f>
        <v>0</v>
      </c>
      <c r="K147" s="228" t="s">
        <v>156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157</v>
      </c>
      <c r="AT147" s="237" t="s">
        <v>152</v>
      </c>
      <c r="AU147" s="237" t="s">
        <v>83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81</v>
      </c>
      <c r="BK147" s="238">
        <f>ROUND(I147*H147,2)</f>
        <v>0</v>
      </c>
      <c r="BL147" s="17" t="s">
        <v>157</v>
      </c>
      <c r="BM147" s="237" t="s">
        <v>430</v>
      </c>
    </row>
    <row r="148" s="2" customFormat="1">
      <c r="A148" s="38"/>
      <c r="B148" s="39"/>
      <c r="C148" s="40"/>
      <c r="D148" s="239" t="s">
        <v>159</v>
      </c>
      <c r="E148" s="40"/>
      <c r="F148" s="240" t="s">
        <v>197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159</v>
      </c>
      <c r="AU148" s="17" t="s">
        <v>83</v>
      </c>
    </row>
    <row r="149" s="2" customFormat="1">
      <c r="A149" s="38"/>
      <c r="B149" s="39"/>
      <c r="C149" s="40"/>
      <c r="D149" s="244" t="s">
        <v>161</v>
      </c>
      <c r="E149" s="40"/>
      <c r="F149" s="245" t="s">
        <v>198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161</v>
      </c>
      <c r="AU149" s="17" t="s">
        <v>83</v>
      </c>
    </row>
    <row r="150" s="13" customFormat="1">
      <c r="A150" s="13"/>
      <c r="B150" s="246"/>
      <c r="C150" s="247"/>
      <c r="D150" s="239" t="s">
        <v>163</v>
      </c>
      <c r="E150" s="248" t="s">
        <v>1</v>
      </c>
      <c r="F150" s="249" t="s">
        <v>427</v>
      </c>
      <c r="G150" s="247"/>
      <c r="H150" s="250">
        <v>21.780000000000001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163</v>
      </c>
      <c r="AU150" s="256" t="s">
        <v>83</v>
      </c>
      <c r="AV150" s="13" t="s">
        <v>83</v>
      </c>
      <c r="AW150" s="13" t="s">
        <v>30</v>
      </c>
      <c r="AX150" s="13" t="s">
        <v>73</v>
      </c>
      <c r="AY150" s="256" t="s">
        <v>150</v>
      </c>
    </row>
    <row r="151" s="14" customFormat="1">
      <c r="A151" s="14"/>
      <c r="B151" s="257"/>
      <c r="C151" s="258"/>
      <c r="D151" s="239" t="s">
        <v>163</v>
      </c>
      <c r="E151" s="259" t="s">
        <v>1</v>
      </c>
      <c r="F151" s="260" t="s">
        <v>165</v>
      </c>
      <c r="G151" s="258"/>
      <c r="H151" s="261">
        <v>21.780000000000001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163</v>
      </c>
      <c r="AU151" s="267" t="s">
        <v>83</v>
      </c>
      <c r="AV151" s="14" t="s">
        <v>157</v>
      </c>
      <c r="AW151" s="14" t="s">
        <v>30</v>
      </c>
      <c r="AX151" s="14" t="s">
        <v>81</v>
      </c>
      <c r="AY151" s="267" t="s">
        <v>150</v>
      </c>
    </row>
    <row r="152" s="2" customFormat="1" ht="16.5" customHeight="1">
      <c r="A152" s="38"/>
      <c r="B152" s="39"/>
      <c r="C152" s="268" t="s">
        <v>157</v>
      </c>
      <c r="D152" s="268" t="s">
        <v>166</v>
      </c>
      <c r="E152" s="269" t="s">
        <v>431</v>
      </c>
      <c r="F152" s="270" t="s">
        <v>432</v>
      </c>
      <c r="G152" s="271" t="s">
        <v>202</v>
      </c>
      <c r="H152" s="272">
        <v>0.436</v>
      </c>
      <c r="I152" s="273"/>
      <c r="J152" s="274">
        <f>ROUND(I152*H152,2)</f>
        <v>0</v>
      </c>
      <c r="K152" s="270" t="s">
        <v>156</v>
      </c>
      <c r="L152" s="275"/>
      <c r="M152" s="276" t="s">
        <v>1</v>
      </c>
      <c r="N152" s="277" t="s">
        <v>38</v>
      </c>
      <c r="O152" s="91"/>
      <c r="P152" s="235">
        <f>O152*H152</f>
        <v>0</v>
      </c>
      <c r="Q152" s="235">
        <v>0.001</v>
      </c>
      <c r="R152" s="235">
        <f>Q152*H152</f>
        <v>0.00043600000000000003</v>
      </c>
      <c r="S152" s="235">
        <v>0</v>
      </c>
      <c r="T152" s="23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7" t="s">
        <v>170</v>
      </c>
      <c r="AT152" s="237" t="s">
        <v>166</v>
      </c>
      <c r="AU152" s="237" t="s">
        <v>83</v>
      </c>
      <c r="AY152" s="17" t="s">
        <v>150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17" t="s">
        <v>81</v>
      </c>
      <c r="BK152" s="238">
        <f>ROUND(I152*H152,2)</f>
        <v>0</v>
      </c>
      <c r="BL152" s="17" t="s">
        <v>157</v>
      </c>
      <c r="BM152" s="237" t="s">
        <v>433</v>
      </c>
    </row>
    <row r="153" s="2" customFormat="1">
      <c r="A153" s="38"/>
      <c r="B153" s="39"/>
      <c r="C153" s="40"/>
      <c r="D153" s="239" t="s">
        <v>159</v>
      </c>
      <c r="E153" s="40"/>
      <c r="F153" s="240" t="s">
        <v>432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159</v>
      </c>
      <c r="AU153" s="17" t="s">
        <v>83</v>
      </c>
    </row>
    <row r="154" s="15" customFormat="1">
      <c r="A154" s="15"/>
      <c r="B154" s="278"/>
      <c r="C154" s="279"/>
      <c r="D154" s="239" t="s">
        <v>163</v>
      </c>
      <c r="E154" s="280" t="s">
        <v>1</v>
      </c>
      <c r="F154" s="281" t="s">
        <v>204</v>
      </c>
      <c r="G154" s="279"/>
      <c r="H154" s="280" t="s">
        <v>1</v>
      </c>
      <c r="I154" s="282"/>
      <c r="J154" s="279"/>
      <c r="K154" s="279"/>
      <c r="L154" s="283"/>
      <c r="M154" s="284"/>
      <c r="N154" s="285"/>
      <c r="O154" s="285"/>
      <c r="P154" s="285"/>
      <c r="Q154" s="285"/>
      <c r="R154" s="285"/>
      <c r="S154" s="285"/>
      <c r="T154" s="28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7" t="s">
        <v>163</v>
      </c>
      <c r="AU154" s="287" t="s">
        <v>83</v>
      </c>
      <c r="AV154" s="15" t="s">
        <v>81</v>
      </c>
      <c r="AW154" s="15" t="s">
        <v>30</v>
      </c>
      <c r="AX154" s="15" t="s">
        <v>73</v>
      </c>
      <c r="AY154" s="287" t="s">
        <v>150</v>
      </c>
    </row>
    <row r="155" s="13" customFormat="1">
      <c r="A155" s="13"/>
      <c r="B155" s="246"/>
      <c r="C155" s="247"/>
      <c r="D155" s="239" t="s">
        <v>163</v>
      </c>
      <c r="E155" s="248" t="s">
        <v>1</v>
      </c>
      <c r="F155" s="249" t="s">
        <v>434</v>
      </c>
      <c r="G155" s="247"/>
      <c r="H155" s="250">
        <v>0.436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163</v>
      </c>
      <c r="AU155" s="256" t="s">
        <v>83</v>
      </c>
      <c r="AV155" s="13" t="s">
        <v>83</v>
      </c>
      <c r="AW155" s="13" t="s">
        <v>30</v>
      </c>
      <c r="AX155" s="13" t="s">
        <v>73</v>
      </c>
      <c r="AY155" s="256" t="s">
        <v>150</v>
      </c>
    </row>
    <row r="156" s="14" customFormat="1">
      <c r="A156" s="14"/>
      <c r="B156" s="257"/>
      <c r="C156" s="258"/>
      <c r="D156" s="239" t="s">
        <v>163</v>
      </c>
      <c r="E156" s="259" t="s">
        <v>1</v>
      </c>
      <c r="F156" s="260" t="s">
        <v>165</v>
      </c>
      <c r="G156" s="258"/>
      <c r="H156" s="261">
        <v>0.436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163</v>
      </c>
      <c r="AU156" s="267" t="s">
        <v>83</v>
      </c>
      <c r="AV156" s="14" t="s">
        <v>157</v>
      </c>
      <c r="AW156" s="14" t="s">
        <v>30</v>
      </c>
      <c r="AX156" s="14" t="s">
        <v>81</v>
      </c>
      <c r="AY156" s="267" t="s">
        <v>150</v>
      </c>
    </row>
    <row r="157" s="12" customFormat="1" ht="22.8" customHeight="1">
      <c r="A157" s="12"/>
      <c r="B157" s="210"/>
      <c r="C157" s="211"/>
      <c r="D157" s="212" t="s">
        <v>72</v>
      </c>
      <c r="E157" s="224" t="s">
        <v>206</v>
      </c>
      <c r="F157" s="224" t="s">
        <v>207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SUM(P158:P199)</f>
        <v>0</v>
      </c>
      <c r="Q157" s="218"/>
      <c r="R157" s="219">
        <f>SUM(R158:R199)</f>
        <v>0</v>
      </c>
      <c r="S157" s="218"/>
      <c r="T157" s="220">
        <f>SUM(T158:T199)</f>
        <v>40.544764000000001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81</v>
      </c>
      <c r="AT157" s="222" t="s">
        <v>72</v>
      </c>
      <c r="AU157" s="222" t="s">
        <v>81</v>
      </c>
      <c r="AY157" s="221" t="s">
        <v>150</v>
      </c>
      <c r="BK157" s="223">
        <f>SUM(BK158:BK199)</f>
        <v>0</v>
      </c>
    </row>
    <row r="158" s="2" customFormat="1" ht="16.5" customHeight="1">
      <c r="A158" s="38"/>
      <c r="B158" s="39"/>
      <c r="C158" s="226" t="s">
        <v>188</v>
      </c>
      <c r="D158" s="226" t="s">
        <v>152</v>
      </c>
      <c r="E158" s="227" t="s">
        <v>435</v>
      </c>
      <c r="F158" s="228" t="s">
        <v>436</v>
      </c>
      <c r="G158" s="229" t="s">
        <v>155</v>
      </c>
      <c r="H158" s="230">
        <v>5.5199999999999996</v>
      </c>
      <c r="I158" s="231"/>
      <c r="J158" s="232">
        <f>ROUND(I158*H158,2)</f>
        <v>0</v>
      </c>
      <c r="K158" s="228" t="s">
        <v>156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2</v>
      </c>
      <c r="T158" s="236">
        <f>S158*H158</f>
        <v>11.039999999999999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157</v>
      </c>
      <c r="AT158" s="237" t="s">
        <v>152</v>
      </c>
      <c r="AU158" s="237" t="s">
        <v>83</v>
      </c>
      <c r="AY158" s="17" t="s">
        <v>150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81</v>
      </c>
      <c r="BK158" s="238">
        <f>ROUND(I158*H158,2)</f>
        <v>0</v>
      </c>
      <c r="BL158" s="17" t="s">
        <v>157</v>
      </c>
      <c r="BM158" s="237" t="s">
        <v>437</v>
      </c>
    </row>
    <row r="159" s="2" customFormat="1">
      <c r="A159" s="38"/>
      <c r="B159" s="39"/>
      <c r="C159" s="40"/>
      <c r="D159" s="239" t="s">
        <v>159</v>
      </c>
      <c r="E159" s="40"/>
      <c r="F159" s="240" t="s">
        <v>436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159</v>
      </c>
      <c r="AU159" s="17" t="s">
        <v>83</v>
      </c>
    </row>
    <row r="160" s="2" customFormat="1">
      <c r="A160" s="38"/>
      <c r="B160" s="39"/>
      <c r="C160" s="40"/>
      <c r="D160" s="244" t="s">
        <v>161</v>
      </c>
      <c r="E160" s="40"/>
      <c r="F160" s="245" t="s">
        <v>438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83</v>
      </c>
    </row>
    <row r="161" s="13" customFormat="1">
      <c r="A161" s="13"/>
      <c r="B161" s="246"/>
      <c r="C161" s="247"/>
      <c r="D161" s="239" t="s">
        <v>163</v>
      </c>
      <c r="E161" s="248" t="s">
        <v>1</v>
      </c>
      <c r="F161" s="249" t="s">
        <v>439</v>
      </c>
      <c r="G161" s="247"/>
      <c r="H161" s="250">
        <v>3.04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163</v>
      </c>
      <c r="AU161" s="256" t="s">
        <v>83</v>
      </c>
      <c r="AV161" s="13" t="s">
        <v>83</v>
      </c>
      <c r="AW161" s="13" t="s">
        <v>30</v>
      </c>
      <c r="AX161" s="13" t="s">
        <v>73</v>
      </c>
      <c r="AY161" s="256" t="s">
        <v>150</v>
      </c>
    </row>
    <row r="162" s="13" customFormat="1">
      <c r="A162" s="13"/>
      <c r="B162" s="246"/>
      <c r="C162" s="247"/>
      <c r="D162" s="239" t="s">
        <v>163</v>
      </c>
      <c r="E162" s="248" t="s">
        <v>1</v>
      </c>
      <c r="F162" s="249" t="s">
        <v>440</v>
      </c>
      <c r="G162" s="247"/>
      <c r="H162" s="250">
        <v>2.48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163</v>
      </c>
      <c r="AU162" s="256" t="s">
        <v>83</v>
      </c>
      <c r="AV162" s="13" t="s">
        <v>83</v>
      </c>
      <c r="AW162" s="13" t="s">
        <v>30</v>
      </c>
      <c r="AX162" s="13" t="s">
        <v>73</v>
      </c>
      <c r="AY162" s="256" t="s">
        <v>150</v>
      </c>
    </row>
    <row r="163" s="14" customFormat="1">
      <c r="A163" s="14"/>
      <c r="B163" s="257"/>
      <c r="C163" s="258"/>
      <c r="D163" s="239" t="s">
        <v>163</v>
      </c>
      <c r="E163" s="259" t="s">
        <v>1</v>
      </c>
      <c r="F163" s="260" t="s">
        <v>165</v>
      </c>
      <c r="G163" s="258"/>
      <c r="H163" s="261">
        <v>5.5199999999999996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163</v>
      </c>
      <c r="AU163" s="267" t="s">
        <v>83</v>
      </c>
      <c r="AV163" s="14" t="s">
        <v>157</v>
      </c>
      <c r="AW163" s="14" t="s">
        <v>30</v>
      </c>
      <c r="AX163" s="14" t="s">
        <v>81</v>
      </c>
      <c r="AY163" s="267" t="s">
        <v>150</v>
      </c>
    </row>
    <row r="164" s="2" customFormat="1" ht="33" customHeight="1">
      <c r="A164" s="38"/>
      <c r="B164" s="39"/>
      <c r="C164" s="226" t="s">
        <v>193</v>
      </c>
      <c r="D164" s="226" t="s">
        <v>152</v>
      </c>
      <c r="E164" s="227" t="s">
        <v>441</v>
      </c>
      <c r="F164" s="228" t="s">
        <v>442</v>
      </c>
      <c r="G164" s="229" t="s">
        <v>155</v>
      </c>
      <c r="H164" s="230">
        <v>0.252</v>
      </c>
      <c r="I164" s="231"/>
      <c r="J164" s="232">
        <f>ROUND(I164*H164,2)</f>
        <v>0</v>
      </c>
      <c r="K164" s="228" t="s">
        <v>156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1.5940000000000001</v>
      </c>
      <c r="T164" s="236">
        <f>S164*H164</f>
        <v>0.40168800000000005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157</v>
      </c>
      <c r="AT164" s="237" t="s">
        <v>152</v>
      </c>
      <c r="AU164" s="237" t="s">
        <v>83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81</v>
      </c>
      <c r="BK164" s="238">
        <f>ROUND(I164*H164,2)</f>
        <v>0</v>
      </c>
      <c r="BL164" s="17" t="s">
        <v>157</v>
      </c>
      <c r="BM164" s="237" t="s">
        <v>443</v>
      </c>
    </row>
    <row r="165" s="2" customFormat="1">
      <c r="A165" s="38"/>
      <c r="B165" s="39"/>
      <c r="C165" s="40"/>
      <c r="D165" s="239" t="s">
        <v>159</v>
      </c>
      <c r="E165" s="40"/>
      <c r="F165" s="240" t="s">
        <v>444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159</v>
      </c>
      <c r="AU165" s="17" t="s">
        <v>83</v>
      </c>
    </row>
    <row r="166" s="2" customFormat="1">
      <c r="A166" s="38"/>
      <c r="B166" s="39"/>
      <c r="C166" s="40"/>
      <c r="D166" s="244" t="s">
        <v>161</v>
      </c>
      <c r="E166" s="40"/>
      <c r="F166" s="245" t="s">
        <v>445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161</v>
      </c>
      <c r="AU166" s="17" t="s">
        <v>83</v>
      </c>
    </row>
    <row r="167" s="13" customFormat="1">
      <c r="A167" s="13"/>
      <c r="B167" s="246"/>
      <c r="C167" s="247"/>
      <c r="D167" s="239" t="s">
        <v>163</v>
      </c>
      <c r="E167" s="248" t="s">
        <v>1</v>
      </c>
      <c r="F167" s="249" t="s">
        <v>446</v>
      </c>
      <c r="G167" s="247"/>
      <c r="H167" s="250">
        <v>0.252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163</v>
      </c>
      <c r="AU167" s="256" t="s">
        <v>83</v>
      </c>
      <c r="AV167" s="13" t="s">
        <v>83</v>
      </c>
      <c r="AW167" s="13" t="s">
        <v>30</v>
      </c>
      <c r="AX167" s="13" t="s">
        <v>73</v>
      </c>
      <c r="AY167" s="256" t="s">
        <v>150</v>
      </c>
    </row>
    <row r="168" s="14" customFormat="1">
      <c r="A168" s="14"/>
      <c r="B168" s="257"/>
      <c r="C168" s="258"/>
      <c r="D168" s="239" t="s">
        <v>163</v>
      </c>
      <c r="E168" s="259" t="s">
        <v>1</v>
      </c>
      <c r="F168" s="260" t="s">
        <v>165</v>
      </c>
      <c r="G168" s="258"/>
      <c r="H168" s="261">
        <v>0.252</v>
      </c>
      <c r="I168" s="262"/>
      <c r="J168" s="258"/>
      <c r="K168" s="258"/>
      <c r="L168" s="263"/>
      <c r="M168" s="264"/>
      <c r="N168" s="265"/>
      <c r="O168" s="265"/>
      <c r="P168" s="265"/>
      <c r="Q168" s="265"/>
      <c r="R168" s="265"/>
      <c r="S168" s="265"/>
      <c r="T168" s="26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7" t="s">
        <v>163</v>
      </c>
      <c r="AU168" s="267" t="s">
        <v>83</v>
      </c>
      <c r="AV168" s="14" t="s">
        <v>157</v>
      </c>
      <c r="AW168" s="14" t="s">
        <v>30</v>
      </c>
      <c r="AX168" s="14" t="s">
        <v>81</v>
      </c>
      <c r="AY168" s="267" t="s">
        <v>150</v>
      </c>
    </row>
    <row r="169" s="2" customFormat="1" ht="33" customHeight="1">
      <c r="A169" s="38"/>
      <c r="B169" s="39"/>
      <c r="C169" s="226" t="s">
        <v>199</v>
      </c>
      <c r="D169" s="226" t="s">
        <v>152</v>
      </c>
      <c r="E169" s="227" t="s">
        <v>447</v>
      </c>
      <c r="F169" s="228" t="s">
        <v>448</v>
      </c>
      <c r="G169" s="229" t="s">
        <v>155</v>
      </c>
      <c r="H169" s="230">
        <v>1.7669999999999999</v>
      </c>
      <c r="I169" s="231"/>
      <c r="J169" s="232">
        <f>ROUND(I169*H169,2)</f>
        <v>0</v>
      </c>
      <c r="K169" s="228" t="s">
        <v>156</v>
      </c>
      <c r="L169" s="44"/>
      <c r="M169" s="233" t="s">
        <v>1</v>
      </c>
      <c r="N169" s="234" t="s">
        <v>38</v>
      </c>
      <c r="O169" s="91"/>
      <c r="P169" s="235">
        <f>O169*H169</f>
        <v>0</v>
      </c>
      <c r="Q169" s="235">
        <v>0</v>
      </c>
      <c r="R169" s="235">
        <f>Q169*H169</f>
        <v>0</v>
      </c>
      <c r="S169" s="235">
        <v>2.2000000000000002</v>
      </c>
      <c r="T169" s="236">
        <f>S169*H169</f>
        <v>3.8874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7" t="s">
        <v>157</v>
      </c>
      <c r="AT169" s="237" t="s">
        <v>152</v>
      </c>
      <c r="AU169" s="237" t="s">
        <v>83</v>
      </c>
      <c r="AY169" s="17" t="s">
        <v>150</v>
      </c>
      <c r="BE169" s="238">
        <f>IF(N169="základní",J169,0)</f>
        <v>0</v>
      </c>
      <c r="BF169" s="238">
        <f>IF(N169="snížená",J169,0)</f>
        <v>0</v>
      </c>
      <c r="BG169" s="238">
        <f>IF(N169="zákl. přenesená",J169,0)</f>
        <v>0</v>
      </c>
      <c r="BH169" s="238">
        <f>IF(N169="sníž. přenesená",J169,0)</f>
        <v>0</v>
      </c>
      <c r="BI169" s="238">
        <f>IF(N169="nulová",J169,0)</f>
        <v>0</v>
      </c>
      <c r="BJ169" s="17" t="s">
        <v>81</v>
      </c>
      <c r="BK169" s="238">
        <f>ROUND(I169*H169,2)</f>
        <v>0</v>
      </c>
      <c r="BL169" s="17" t="s">
        <v>157</v>
      </c>
      <c r="BM169" s="237" t="s">
        <v>449</v>
      </c>
    </row>
    <row r="170" s="2" customFormat="1">
      <c r="A170" s="38"/>
      <c r="B170" s="39"/>
      <c r="C170" s="40"/>
      <c r="D170" s="239" t="s">
        <v>159</v>
      </c>
      <c r="E170" s="40"/>
      <c r="F170" s="240" t="s">
        <v>450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159</v>
      </c>
      <c r="AU170" s="17" t="s">
        <v>83</v>
      </c>
    </row>
    <row r="171" s="2" customFormat="1">
      <c r="A171" s="38"/>
      <c r="B171" s="39"/>
      <c r="C171" s="40"/>
      <c r="D171" s="244" t="s">
        <v>161</v>
      </c>
      <c r="E171" s="40"/>
      <c r="F171" s="245" t="s">
        <v>451</v>
      </c>
      <c r="G171" s="40"/>
      <c r="H171" s="40"/>
      <c r="I171" s="241"/>
      <c r="J171" s="40"/>
      <c r="K171" s="40"/>
      <c r="L171" s="44"/>
      <c r="M171" s="242"/>
      <c r="N171" s="243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161</v>
      </c>
      <c r="AU171" s="17" t="s">
        <v>83</v>
      </c>
    </row>
    <row r="172" s="13" customFormat="1">
      <c r="A172" s="13"/>
      <c r="B172" s="246"/>
      <c r="C172" s="247"/>
      <c r="D172" s="239" t="s">
        <v>163</v>
      </c>
      <c r="E172" s="248" t="s">
        <v>1</v>
      </c>
      <c r="F172" s="249" t="s">
        <v>452</v>
      </c>
      <c r="G172" s="247"/>
      <c r="H172" s="250">
        <v>1.7669999999999999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6" t="s">
        <v>163</v>
      </c>
      <c r="AU172" s="256" t="s">
        <v>83</v>
      </c>
      <c r="AV172" s="13" t="s">
        <v>83</v>
      </c>
      <c r="AW172" s="13" t="s">
        <v>30</v>
      </c>
      <c r="AX172" s="13" t="s">
        <v>73</v>
      </c>
      <c r="AY172" s="256" t="s">
        <v>150</v>
      </c>
    </row>
    <row r="173" s="14" customFormat="1">
      <c r="A173" s="14"/>
      <c r="B173" s="257"/>
      <c r="C173" s="258"/>
      <c r="D173" s="239" t="s">
        <v>163</v>
      </c>
      <c r="E173" s="259" t="s">
        <v>1</v>
      </c>
      <c r="F173" s="260" t="s">
        <v>165</v>
      </c>
      <c r="G173" s="258"/>
      <c r="H173" s="261">
        <v>1.7669999999999999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163</v>
      </c>
      <c r="AU173" s="267" t="s">
        <v>83</v>
      </c>
      <c r="AV173" s="14" t="s">
        <v>157</v>
      </c>
      <c r="AW173" s="14" t="s">
        <v>30</v>
      </c>
      <c r="AX173" s="14" t="s">
        <v>81</v>
      </c>
      <c r="AY173" s="267" t="s">
        <v>150</v>
      </c>
    </row>
    <row r="174" s="2" customFormat="1" ht="24.15" customHeight="1">
      <c r="A174" s="38"/>
      <c r="B174" s="39"/>
      <c r="C174" s="226" t="s">
        <v>170</v>
      </c>
      <c r="D174" s="226" t="s">
        <v>152</v>
      </c>
      <c r="E174" s="227" t="s">
        <v>230</v>
      </c>
      <c r="F174" s="228" t="s">
        <v>231</v>
      </c>
      <c r="G174" s="229" t="s">
        <v>176</v>
      </c>
      <c r="H174" s="230">
        <v>0.72299999999999998</v>
      </c>
      <c r="I174" s="231"/>
      <c r="J174" s="232">
        <f>ROUND(I174*H174,2)</f>
        <v>0</v>
      </c>
      <c r="K174" s="228" t="s">
        <v>156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0.037999999999999999</v>
      </c>
      <c r="T174" s="236">
        <f>S174*H174</f>
        <v>0.027473999999999998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157</v>
      </c>
      <c r="AT174" s="237" t="s">
        <v>152</v>
      </c>
      <c r="AU174" s="237" t="s">
        <v>83</v>
      </c>
      <c r="AY174" s="17" t="s">
        <v>150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81</v>
      </c>
      <c r="BK174" s="238">
        <f>ROUND(I174*H174,2)</f>
        <v>0</v>
      </c>
      <c r="BL174" s="17" t="s">
        <v>157</v>
      </c>
      <c r="BM174" s="237" t="s">
        <v>453</v>
      </c>
    </row>
    <row r="175" s="2" customFormat="1">
      <c r="A175" s="38"/>
      <c r="B175" s="39"/>
      <c r="C175" s="40"/>
      <c r="D175" s="239" t="s">
        <v>159</v>
      </c>
      <c r="E175" s="40"/>
      <c r="F175" s="240" t="s">
        <v>233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159</v>
      </c>
      <c r="AU175" s="17" t="s">
        <v>83</v>
      </c>
    </row>
    <row r="176" s="2" customFormat="1">
      <c r="A176" s="38"/>
      <c r="B176" s="39"/>
      <c r="C176" s="40"/>
      <c r="D176" s="244" t="s">
        <v>161</v>
      </c>
      <c r="E176" s="40"/>
      <c r="F176" s="245" t="s">
        <v>234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161</v>
      </c>
      <c r="AU176" s="17" t="s">
        <v>83</v>
      </c>
    </row>
    <row r="177" s="13" customFormat="1">
      <c r="A177" s="13"/>
      <c r="B177" s="246"/>
      <c r="C177" s="247"/>
      <c r="D177" s="239" t="s">
        <v>163</v>
      </c>
      <c r="E177" s="248" t="s">
        <v>1</v>
      </c>
      <c r="F177" s="249" t="s">
        <v>454</v>
      </c>
      <c r="G177" s="247"/>
      <c r="H177" s="250">
        <v>0.72299999999999998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163</v>
      </c>
      <c r="AU177" s="256" t="s">
        <v>83</v>
      </c>
      <c r="AV177" s="13" t="s">
        <v>83</v>
      </c>
      <c r="AW177" s="13" t="s">
        <v>30</v>
      </c>
      <c r="AX177" s="13" t="s">
        <v>73</v>
      </c>
      <c r="AY177" s="256" t="s">
        <v>150</v>
      </c>
    </row>
    <row r="178" s="14" customFormat="1">
      <c r="A178" s="14"/>
      <c r="B178" s="257"/>
      <c r="C178" s="258"/>
      <c r="D178" s="239" t="s">
        <v>163</v>
      </c>
      <c r="E178" s="259" t="s">
        <v>1</v>
      </c>
      <c r="F178" s="260" t="s">
        <v>165</v>
      </c>
      <c r="G178" s="258"/>
      <c r="H178" s="261">
        <v>0.72299999999999998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163</v>
      </c>
      <c r="AU178" s="267" t="s">
        <v>83</v>
      </c>
      <c r="AV178" s="14" t="s">
        <v>157</v>
      </c>
      <c r="AW178" s="14" t="s">
        <v>30</v>
      </c>
      <c r="AX178" s="14" t="s">
        <v>81</v>
      </c>
      <c r="AY178" s="267" t="s">
        <v>150</v>
      </c>
    </row>
    <row r="179" s="2" customFormat="1" ht="21.75" customHeight="1">
      <c r="A179" s="38"/>
      <c r="B179" s="39"/>
      <c r="C179" s="226" t="s">
        <v>206</v>
      </c>
      <c r="D179" s="226" t="s">
        <v>152</v>
      </c>
      <c r="E179" s="227" t="s">
        <v>237</v>
      </c>
      <c r="F179" s="228" t="s">
        <v>238</v>
      </c>
      <c r="G179" s="229" t="s">
        <v>176</v>
      </c>
      <c r="H179" s="230">
        <v>1.7729999999999999</v>
      </c>
      <c r="I179" s="231"/>
      <c r="J179" s="232">
        <f>ROUND(I179*H179,2)</f>
        <v>0</v>
      </c>
      <c r="K179" s="228" t="s">
        <v>156</v>
      </c>
      <c r="L179" s="44"/>
      <c r="M179" s="233" t="s">
        <v>1</v>
      </c>
      <c r="N179" s="234" t="s">
        <v>38</v>
      </c>
      <c r="O179" s="91"/>
      <c r="P179" s="235">
        <f>O179*H179</f>
        <v>0</v>
      </c>
      <c r="Q179" s="235">
        <v>0</v>
      </c>
      <c r="R179" s="235">
        <f>Q179*H179</f>
        <v>0</v>
      </c>
      <c r="S179" s="235">
        <v>0.087999999999999995</v>
      </c>
      <c r="T179" s="236">
        <f>S179*H179</f>
        <v>0.156024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157</v>
      </c>
      <c r="AT179" s="237" t="s">
        <v>152</v>
      </c>
      <c r="AU179" s="237" t="s">
        <v>83</v>
      </c>
      <c r="AY179" s="17" t="s">
        <v>150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81</v>
      </c>
      <c r="BK179" s="238">
        <f>ROUND(I179*H179,2)</f>
        <v>0</v>
      </c>
      <c r="BL179" s="17" t="s">
        <v>157</v>
      </c>
      <c r="BM179" s="237" t="s">
        <v>455</v>
      </c>
    </row>
    <row r="180" s="2" customFormat="1">
      <c r="A180" s="38"/>
      <c r="B180" s="39"/>
      <c r="C180" s="40"/>
      <c r="D180" s="239" t="s">
        <v>159</v>
      </c>
      <c r="E180" s="40"/>
      <c r="F180" s="240" t="s">
        <v>240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159</v>
      </c>
      <c r="AU180" s="17" t="s">
        <v>83</v>
      </c>
    </row>
    <row r="181" s="2" customFormat="1">
      <c r="A181" s="38"/>
      <c r="B181" s="39"/>
      <c r="C181" s="40"/>
      <c r="D181" s="244" t="s">
        <v>161</v>
      </c>
      <c r="E181" s="40"/>
      <c r="F181" s="245" t="s">
        <v>241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161</v>
      </c>
      <c r="AU181" s="17" t="s">
        <v>83</v>
      </c>
    </row>
    <row r="182" s="13" customFormat="1">
      <c r="A182" s="13"/>
      <c r="B182" s="246"/>
      <c r="C182" s="247"/>
      <c r="D182" s="239" t="s">
        <v>163</v>
      </c>
      <c r="E182" s="248" t="s">
        <v>1</v>
      </c>
      <c r="F182" s="249" t="s">
        <v>456</v>
      </c>
      <c r="G182" s="247"/>
      <c r="H182" s="250">
        <v>1.7729999999999999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163</v>
      </c>
      <c r="AU182" s="256" t="s">
        <v>83</v>
      </c>
      <c r="AV182" s="13" t="s">
        <v>83</v>
      </c>
      <c r="AW182" s="13" t="s">
        <v>30</v>
      </c>
      <c r="AX182" s="13" t="s">
        <v>73</v>
      </c>
      <c r="AY182" s="256" t="s">
        <v>150</v>
      </c>
    </row>
    <row r="183" s="14" customFormat="1">
      <c r="A183" s="14"/>
      <c r="B183" s="257"/>
      <c r="C183" s="258"/>
      <c r="D183" s="239" t="s">
        <v>163</v>
      </c>
      <c r="E183" s="259" t="s">
        <v>1</v>
      </c>
      <c r="F183" s="260" t="s">
        <v>165</v>
      </c>
      <c r="G183" s="258"/>
      <c r="H183" s="261">
        <v>1.7729999999999999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7" t="s">
        <v>163</v>
      </c>
      <c r="AU183" s="267" t="s">
        <v>83</v>
      </c>
      <c r="AV183" s="14" t="s">
        <v>157</v>
      </c>
      <c r="AW183" s="14" t="s">
        <v>30</v>
      </c>
      <c r="AX183" s="14" t="s">
        <v>81</v>
      </c>
      <c r="AY183" s="267" t="s">
        <v>150</v>
      </c>
    </row>
    <row r="184" s="2" customFormat="1" ht="24.15" customHeight="1">
      <c r="A184" s="38"/>
      <c r="B184" s="39"/>
      <c r="C184" s="226" t="s">
        <v>221</v>
      </c>
      <c r="D184" s="226" t="s">
        <v>152</v>
      </c>
      <c r="E184" s="227" t="s">
        <v>457</v>
      </c>
      <c r="F184" s="228" t="s">
        <v>458</v>
      </c>
      <c r="G184" s="229" t="s">
        <v>176</v>
      </c>
      <c r="H184" s="230">
        <v>0.72299999999999998</v>
      </c>
      <c r="I184" s="231"/>
      <c r="J184" s="232">
        <f>ROUND(I184*H184,2)</f>
        <v>0</v>
      </c>
      <c r="K184" s="228" t="s">
        <v>156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0.072999999999999995</v>
      </c>
      <c r="T184" s="236">
        <f>S184*H184</f>
        <v>0.052778999999999993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157</v>
      </c>
      <c r="AT184" s="237" t="s">
        <v>152</v>
      </c>
      <c r="AU184" s="237" t="s">
        <v>83</v>
      </c>
      <c r="AY184" s="17" t="s">
        <v>150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81</v>
      </c>
      <c r="BK184" s="238">
        <f>ROUND(I184*H184,2)</f>
        <v>0</v>
      </c>
      <c r="BL184" s="17" t="s">
        <v>157</v>
      </c>
      <c r="BM184" s="237" t="s">
        <v>459</v>
      </c>
    </row>
    <row r="185" s="2" customFormat="1">
      <c r="A185" s="38"/>
      <c r="B185" s="39"/>
      <c r="C185" s="40"/>
      <c r="D185" s="239" t="s">
        <v>159</v>
      </c>
      <c r="E185" s="40"/>
      <c r="F185" s="240" t="s">
        <v>460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83</v>
      </c>
    </row>
    <row r="186" s="2" customFormat="1">
      <c r="A186" s="38"/>
      <c r="B186" s="39"/>
      <c r="C186" s="40"/>
      <c r="D186" s="244" t="s">
        <v>161</v>
      </c>
      <c r="E186" s="40"/>
      <c r="F186" s="245" t="s">
        <v>461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161</v>
      </c>
      <c r="AU186" s="17" t="s">
        <v>83</v>
      </c>
    </row>
    <row r="187" s="13" customFormat="1">
      <c r="A187" s="13"/>
      <c r="B187" s="246"/>
      <c r="C187" s="247"/>
      <c r="D187" s="239" t="s">
        <v>163</v>
      </c>
      <c r="E187" s="248" t="s">
        <v>1</v>
      </c>
      <c r="F187" s="249" t="s">
        <v>454</v>
      </c>
      <c r="G187" s="247"/>
      <c r="H187" s="250">
        <v>0.72299999999999998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163</v>
      </c>
      <c r="AU187" s="256" t="s">
        <v>83</v>
      </c>
      <c r="AV187" s="13" t="s">
        <v>83</v>
      </c>
      <c r="AW187" s="13" t="s">
        <v>30</v>
      </c>
      <c r="AX187" s="13" t="s">
        <v>73</v>
      </c>
      <c r="AY187" s="256" t="s">
        <v>150</v>
      </c>
    </row>
    <row r="188" s="14" customFormat="1">
      <c r="A188" s="14"/>
      <c r="B188" s="257"/>
      <c r="C188" s="258"/>
      <c r="D188" s="239" t="s">
        <v>163</v>
      </c>
      <c r="E188" s="259" t="s">
        <v>1</v>
      </c>
      <c r="F188" s="260" t="s">
        <v>165</v>
      </c>
      <c r="G188" s="258"/>
      <c r="H188" s="261">
        <v>0.72299999999999998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163</v>
      </c>
      <c r="AU188" s="267" t="s">
        <v>83</v>
      </c>
      <c r="AV188" s="14" t="s">
        <v>157</v>
      </c>
      <c r="AW188" s="14" t="s">
        <v>30</v>
      </c>
      <c r="AX188" s="14" t="s">
        <v>81</v>
      </c>
      <c r="AY188" s="267" t="s">
        <v>150</v>
      </c>
    </row>
    <row r="189" s="2" customFormat="1" ht="21.75" customHeight="1">
      <c r="A189" s="38"/>
      <c r="B189" s="39"/>
      <c r="C189" s="226" t="s">
        <v>229</v>
      </c>
      <c r="D189" s="226" t="s">
        <v>152</v>
      </c>
      <c r="E189" s="227" t="s">
        <v>462</v>
      </c>
      <c r="F189" s="228" t="s">
        <v>463</v>
      </c>
      <c r="G189" s="229" t="s">
        <v>176</v>
      </c>
      <c r="H189" s="230">
        <v>1.7729999999999999</v>
      </c>
      <c r="I189" s="231"/>
      <c r="J189" s="232">
        <f>ROUND(I189*H189,2)</f>
        <v>0</v>
      </c>
      <c r="K189" s="228" t="s">
        <v>156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0.083000000000000004</v>
      </c>
      <c r="T189" s="236">
        <f>S189*H189</f>
        <v>0.14715900000000001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157</v>
      </c>
      <c r="AT189" s="237" t="s">
        <v>152</v>
      </c>
      <c r="AU189" s="237" t="s">
        <v>83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81</v>
      </c>
      <c r="BK189" s="238">
        <f>ROUND(I189*H189,2)</f>
        <v>0</v>
      </c>
      <c r="BL189" s="17" t="s">
        <v>157</v>
      </c>
      <c r="BM189" s="237" t="s">
        <v>464</v>
      </c>
    </row>
    <row r="190" s="2" customFormat="1">
      <c r="A190" s="38"/>
      <c r="B190" s="39"/>
      <c r="C190" s="40"/>
      <c r="D190" s="239" t="s">
        <v>159</v>
      </c>
      <c r="E190" s="40"/>
      <c r="F190" s="240" t="s">
        <v>465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159</v>
      </c>
      <c r="AU190" s="17" t="s">
        <v>83</v>
      </c>
    </row>
    <row r="191" s="2" customFormat="1">
      <c r="A191" s="38"/>
      <c r="B191" s="39"/>
      <c r="C191" s="40"/>
      <c r="D191" s="244" t="s">
        <v>161</v>
      </c>
      <c r="E191" s="40"/>
      <c r="F191" s="245" t="s">
        <v>466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83</v>
      </c>
    </row>
    <row r="192" s="13" customFormat="1">
      <c r="A192" s="13"/>
      <c r="B192" s="246"/>
      <c r="C192" s="247"/>
      <c r="D192" s="239" t="s">
        <v>163</v>
      </c>
      <c r="E192" s="248" t="s">
        <v>1</v>
      </c>
      <c r="F192" s="249" t="s">
        <v>467</v>
      </c>
      <c r="G192" s="247"/>
      <c r="H192" s="250">
        <v>1.7729999999999999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6" t="s">
        <v>163</v>
      </c>
      <c r="AU192" s="256" t="s">
        <v>83</v>
      </c>
      <c r="AV192" s="13" t="s">
        <v>83</v>
      </c>
      <c r="AW192" s="13" t="s">
        <v>30</v>
      </c>
      <c r="AX192" s="13" t="s">
        <v>73</v>
      </c>
      <c r="AY192" s="256" t="s">
        <v>150</v>
      </c>
    </row>
    <row r="193" s="14" customFormat="1">
      <c r="A193" s="14"/>
      <c r="B193" s="257"/>
      <c r="C193" s="258"/>
      <c r="D193" s="239" t="s">
        <v>163</v>
      </c>
      <c r="E193" s="259" t="s">
        <v>1</v>
      </c>
      <c r="F193" s="260" t="s">
        <v>165</v>
      </c>
      <c r="G193" s="258"/>
      <c r="H193" s="261">
        <v>1.7729999999999999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7" t="s">
        <v>163</v>
      </c>
      <c r="AU193" s="267" t="s">
        <v>83</v>
      </c>
      <c r="AV193" s="14" t="s">
        <v>157</v>
      </c>
      <c r="AW193" s="14" t="s">
        <v>30</v>
      </c>
      <c r="AX193" s="14" t="s">
        <v>81</v>
      </c>
      <c r="AY193" s="267" t="s">
        <v>150</v>
      </c>
    </row>
    <row r="194" s="2" customFormat="1" ht="33" customHeight="1">
      <c r="A194" s="38"/>
      <c r="B194" s="39"/>
      <c r="C194" s="226" t="s">
        <v>8</v>
      </c>
      <c r="D194" s="226" t="s">
        <v>152</v>
      </c>
      <c r="E194" s="227" t="s">
        <v>208</v>
      </c>
      <c r="F194" s="228" t="s">
        <v>209</v>
      </c>
      <c r="G194" s="229" t="s">
        <v>155</v>
      </c>
      <c r="H194" s="230">
        <v>36.518000000000001</v>
      </c>
      <c r="I194" s="231"/>
      <c r="J194" s="232">
        <f>ROUND(I194*H194,2)</f>
        <v>0</v>
      </c>
      <c r="K194" s="228" t="s">
        <v>156</v>
      </c>
      <c r="L194" s="44"/>
      <c r="M194" s="233" t="s">
        <v>1</v>
      </c>
      <c r="N194" s="234" t="s">
        <v>38</v>
      </c>
      <c r="O194" s="91"/>
      <c r="P194" s="235">
        <f>O194*H194</f>
        <v>0</v>
      </c>
      <c r="Q194" s="235">
        <v>0</v>
      </c>
      <c r="R194" s="235">
        <f>Q194*H194</f>
        <v>0</v>
      </c>
      <c r="S194" s="235">
        <v>0.68000000000000005</v>
      </c>
      <c r="T194" s="236">
        <f>S194*H194</f>
        <v>24.832240000000002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7" t="s">
        <v>157</v>
      </c>
      <c r="AT194" s="237" t="s">
        <v>152</v>
      </c>
      <c r="AU194" s="237" t="s">
        <v>83</v>
      </c>
      <c r="AY194" s="17" t="s">
        <v>150</v>
      </c>
      <c r="BE194" s="238">
        <f>IF(N194="základní",J194,0)</f>
        <v>0</v>
      </c>
      <c r="BF194" s="238">
        <f>IF(N194="snížená",J194,0)</f>
        <v>0</v>
      </c>
      <c r="BG194" s="238">
        <f>IF(N194="zákl. přenesená",J194,0)</f>
        <v>0</v>
      </c>
      <c r="BH194" s="238">
        <f>IF(N194="sníž. přenesená",J194,0)</f>
        <v>0</v>
      </c>
      <c r="BI194" s="238">
        <f>IF(N194="nulová",J194,0)</f>
        <v>0</v>
      </c>
      <c r="BJ194" s="17" t="s">
        <v>81</v>
      </c>
      <c r="BK194" s="238">
        <f>ROUND(I194*H194,2)</f>
        <v>0</v>
      </c>
      <c r="BL194" s="17" t="s">
        <v>157</v>
      </c>
      <c r="BM194" s="237" t="s">
        <v>468</v>
      </c>
    </row>
    <row r="195" s="2" customFormat="1">
      <c r="A195" s="38"/>
      <c r="B195" s="39"/>
      <c r="C195" s="40"/>
      <c r="D195" s="239" t="s">
        <v>159</v>
      </c>
      <c r="E195" s="40"/>
      <c r="F195" s="240" t="s">
        <v>211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159</v>
      </c>
      <c r="AU195" s="17" t="s">
        <v>83</v>
      </c>
    </row>
    <row r="196" s="2" customFormat="1">
      <c r="A196" s="38"/>
      <c r="B196" s="39"/>
      <c r="C196" s="40"/>
      <c r="D196" s="244" t="s">
        <v>161</v>
      </c>
      <c r="E196" s="40"/>
      <c r="F196" s="245" t="s">
        <v>212</v>
      </c>
      <c r="G196" s="40"/>
      <c r="H196" s="40"/>
      <c r="I196" s="241"/>
      <c r="J196" s="40"/>
      <c r="K196" s="40"/>
      <c r="L196" s="44"/>
      <c r="M196" s="242"/>
      <c r="N196" s="243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161</v>
      </c>
      <c r="AU196" s="17" t="s">
        <v>83</v>
      </c>
    </row>
    <row r="197" s="2" customFormat="1">
      <c r="A197" s="38"/>
      <c r="B197" s="39"/>
      <c r="C197" s="40"/>
      <c r="D197" s="239" t="s">
        <v>270</v>
      </c>
      <c r="E197" s="40"/>
      <c r="F197" s="288" t="s">
        <v>469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270</v>
      </c>
      <c r="AU197" s="17" t="s">
        <v>83</v>
      </c>
    </row>
    <row r="198" s="13" customFormat="1">
      <c r="A198" s="13"/>
      <c r="B198" s="246"/>
      <c r="C198" s="247"/>
      <c r="D198" s="239" t="s">
        <v>163</v>
      </c>
      <c r="E198" s="248" t="s">
        <v>1</v>
      </c>
      <c r="F198" s="249" t="s">
        <v>470</v>
      </c>
      <c r="G198" s="247"/>
      <c r="H198" s="250">
        <v>36.518000000000001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163</v>
      </c>
      <c r="AU198" s="256" t="s">
        <v>83</v>
      </c>
      <c r="AV198" s="13" t="s">
        <v>83</v>
      </c>
      <c r="AW198" s="13" t="s">
        <v>30</v>
      </c>
      <c r="AX198" s="13" t="s">
        <v>73</v>
      </c>
      <c r="AY198" s="256" t="s">
        <v>150</v>
      </c>
    </row>
    <row r="199" s="14" customFormat="1">
      <c r="A199" s="14"/>
      <c r="B199" s="257"/>
      <c r="C199" s="258"/>
      <c r="D199" s="239" t="s">
        <v>163</v>
      </c>
      <c r="E199" s="259" t="s">
        <v>1</v>
      </c>
      <c r="F199" s="260" t="s">
        <v>165</v>
      </c>
      <c r="G199" s="258"/>
      <c r="H199" s="261">
        <v>36.518000000000001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163</v>
      </c>
      <c r="AU199" s="267" t="s">
        <v>83</v>
      </c>
      <c r="AV199" s="14" t="s">
        <v>157</v>
      </c>
      <c r="AW199" s="14" t="s">
        <v>30</v>
      </c>
      <c r="AX199" s="14" t="s">
        <v>81</v>
      </c>
      <c r="AY199" s="267" t="s">
        <v>150</v>
      </c>
    </row>
    <row r="200" s="12" customFormat="1" ht="22.8" customHeight="1">
      <c r="A200" s="12"/>
      <c r="B200" s="210"/>
      <c r="C200" s="211"/>
      <c r="D200" s="212" t="s">
        <v>72</v>
      </c>
      <c r="E200" s="224" t="s">
        <v>250</v>
      </c>
      <c r="F200" s="224" t="s">
        <v>251</v>
      </c>
      <c r="G200" s="211"/>
      <c r="H200" s="211"/>
      <c r="I200" s="214"/>
      <c r="J200" s="225">
        <f>BK200</f>
        <v>0</v>
      </c>
      <c r="K200" s="211"/>
      <c r="L200" s="216"/>
      <c r="M200" s="217"/>
      <c r="N200" s="218"/>
      <c r="O200" s="218"/>
      <c r="P200" s="219">
        <f>SUM(P201:P236)</f>
        <v>0</v>
      </c>
      <c r="Q200" s="218"/>
      <c r="R200" s="219">
        <f>SUM(R201:R236)</f>
        <v>0</v>
      </c>
      <c r="S200" s="218"/>
      <c r="T200" s="220">
        <f>SUM(T201:T236)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1" t="s">
        <v>81</v>
      </c>
      <c r="AT200" s="222" t="s">
        <v>72</v>
      </c>
      <c r="AU200" s="222" t="s">
        <v>81</v>
      </c>
      <c r="AY200" s="221" t="s">
        <v>150</v>
      </c>
      <c r="BK200" s="223">
        <f>SUM(BK201:BK236)</f>
        <v>0</v>
      </c>
    </row>
    <row r="201" s="2" customFormat="1" ht="16.5" customHeight="1">
      <c r="A201" s="38"/>
      <c r="B201" s="39"/>
      <c r="C201" s="226" t="s">
        <v>243</v>
      </c>
      <c r="D201" s="226" t="s">
        <v>152</v>
      </c>
      <c r="E201" s="227" t="s">
        <v>471</v>
      </c>
      <c r="F201" s="228" t="s">
        <v>472</v>
      </c>
      <c r="G201" s="229" t="s">
        <v>169</v>
      </c>
      <c r="H201" s="230">
        <v>42.017000000000003</v>
      </c>
      <c r="I201" s="231"/>
      <c r="J201" s="232">
        <f>ROUND(I201*H201,2)</f>
        <v>0</v>
      </c>
      <c r="K201" s="228" t="s">
        <v>156</v>
      </c>
      <c r="L201" s="44"/>
      <c r="M201" s="233" t="s">
        <v>1</v>
      </c>
      <c r="N201" s="234" t="s">
        <v>38</v>
      </c>
      <c r="O201" s="91"/>
      <c r="P201" s="235">
        <f>O201*H201</f>
        <v>0</v>
      </c>
      <c r="Q201" s="235">
        <v>0</v>
      </c>
      <c r="R201" s="235">
        <f>Q201*H201</f>
        <v>0</v>
      </c>
      <c r="S201" s="235">
        <v>0</v>
      </c>
      <c r="T201" s="23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7" t="s">
        <v>157</v>
      </c>
      <c r="AT201" s="237" t="s">
        <v>152</v>
      </c>
      <c r="AU201" s="237" t="s">
        <v>83</v>
      </c>
      <c r="AY201" s="17" t="s">
        <v>150</v>
      </c>
      <c r="BE201" s="238">
        <f>IF(N201="základní",J201,0)</f>
        <v>0</v>
      </c>
      <c r="BF201" s="238">
        <f>IF(N201="snížená",J201,0)</f>
        <v>0</v>
      </c>
      <c r="BG201" s="238">
        <f>IF(N201="zákl. přenesená",J201,0)</f>
        <v>0</v>
      </c>
      <c r="BH201" s="238">
        <f>IF(N201="sníž. přenesená",J201,0)</f>
        <v>0</v>
      </c>
      <c r="BI201" s="238">
        <f>IF(N201="nulová",J201,0)</f>
        <v>0</v>
      </c>
      <c r="BJ201" s="17" t="s">
        <v>81</v>
      </c>
      <c r="BK201" s="238">
        <f>ROUND(I201*H201,2)</f>
        <v>0</v>
      </c>
      <c r="BL201" s="17" t="s">
        <v>157</v>
      </c>
      <c r="BM201" s="237" t="s">
        <v>473</v>
      </c>
    </row>
    <row r="202" s="2" customFormat="1">
      <c r="A202" s="38"/>
      <c r="B202" s="39"/>
      <c r="C202" s="40"/>
      <c r="D202" s="239" t="s">
        <v>159</v>
      </c>
      <c r="E202" s="40"/>
      <c r="F202" s="240" t="s">
        <v>474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159</v>
      </c>
      <c r="AU202" s="17" t="s">
        <v>83</v>
      </c>
    </row>
    <row r="203" s="2" customFormat="1">
      <c r="A203" s="38"/>
      <c r="B203" s="39"/>
      <c r="C203" s="40"/>
      <c r="D203" s="244" t="s">
        <v>161</v>
      </c>
      <c r="E203" s="40"/>
      <c r="F203" s="245" t="s">
        <v>475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161</v>
      </c>
      <c r="AU203" s="17" t="s">
        <v>83</v>
      </c>
    </row>
    <row r="204" s="2" customFormat="1" ht="24.15" customHeight="1">
      <c r="A204" s="38"/>
      <c r="B204" s="39"/>
      <c r="C204" s="226" t="s">
        <v>252</v>
      </c>
      <c r="D204" s="226" t="s">
        <v>152</v>
      </c>
      <c r="E204" s="227" t="s">
        <v>259</v>
      </c>
      <c r="F204" s="228" t="s">
        <v>260</v>
      </c>
      <c r="G204" s="229" t="s">
        <v>169</v>
      </c>
      <c r="H204" s="230">
        <v>42.017000000000003</v>
      </c>
      <c r="I204" s="231"/>
      <c r="J204" s="232">
        <f>ROUND(I204*H204,2)</f>
        <v>0</v>
      </c>
      <c r="K204" s="228" t="s">
        <v>156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</v>
      </c>
      <c r="T204" s="23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157</v>
      </c>
      <c r="AT204" s="237" t="s">
        <v>152</v>
      </c>
      <c r="AU204" s="237" t="s">
        <v>83</v>
      </c>
      <c r="AY204" s="17" t="s">
        <v>150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81</v>
      </c>
      <c r="BK204" s="238">
        <f>ROUND(I204*H204,2)</f>
        <v>0</v>
      </c>
      <c r="BL204" s="17" t="s">
        <v>157</v>
      </c>
      <c r="BM204" s="237" t="s">
        <v>476</v>
      </c>
    </row>
    <row r="205" s="2" customFormat="1">
      <c r="A205" s="38"/>
      <c r="B205" s="39"/>
      <c r="C205" s="40"/>
      <c r="D205" s="239" t="s">
        <v>159</v>
      </c>
      <c r="E205" s="40"/>
      <c r="F205" s="240" t="s">
        <v>262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83</v>
      </c>
    </row>
    <row r="206" s="2" customFormat="1">
      <c r="A206" s="38"/>
      <c r="B206" s="39"/>
      <c r="C206" s="40"/>
      <c r="D206" s="244" t="s">
        <v>161</v>
      </c>
      <c r="E206" s="40"/>
      <c r="F206" s="245" t="s">
        <v>263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161</v>
      </c>
      <c r="AU206" s="17" t="s">
        <v>83</v>
      </c>
    </row>
    <row r="207" s="2" customFormat="1" ht="24.15" customHeight="1">
      <c r="A207" s="38"/>
      <c r="B207" s="39"/>
      <c r="C207" s="226" t="s">
        <v>258</v>
      </c>
      <c r="D207" s="226" t="s">
        <v>152</v>
      </c>
      <c r="E207" s="227" t="s">
        <v>265</v>
      </c>
      <c r="F207" s="228" t="s">
        <v>266</v>
      </c>
      <c r="G207" s="229" t="s">
        <v>169</v>
      </c>
      <c r="H207" s="230">
        <v>42.017000000000003</v>
      </c>
      <c r="I207" s="231"/>
      <c r="J207" s="232">
        <f>ROUND(I207*H207,2)</f>
        <v>0</v>
      </c>
      <c r="K207" s="228" t="s">
        <v>156</v>
      </c>
      <c r="L207" s="44"/>
      <c r="M207" s="233" t="s">
        <v>1</v>
      </c>
      <c r="N207" s="234" t="s">
        <v>38</v>
      </c>
      <c r="O207" s="91"/>
      <c r="P207" s="235">
        <f>O207*H207</f>
        <v>0</v>
      </c>
      <c r="Q207" s="235">
        <v>0</v>
      </c>
      <c r="R207" s="235">
        <f>Q207*H207</f>
        <v>0</v>
      </c>
      <c r="S207" s="235">
        <v>0</v>
      </c>
      <c r="T207" s="23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7" t="s">
        <v>157</v>
      </c>
      <c r="AT207" s="237" t="s">
        <v>152</v>
      </c>
      <c r="AU207" s="237" t="s">
        <v>83</v>
      </c>
      <c r="AY207" s="17" t="s">
        <v>150</v>
      </c>
      <c r="BE207" s="238">
        <f>IF(N207="základní",J207,0)</f>
        <v>0</v>
      </c>
      <c r="BF207" s="238">
        <f>IF(N207="snížená",J207,0)</f>
        <v>0</v>
      </c>
      <c r="BG207" s="238">
        <f>IF(N207="zákl. přenesená",J207,0)</f>
        <v>0</v>
      </c>
      <c r="BH207" s="238">
        <f>IF(N207="sníž. přenesená",J207,0)</f>
        <v>0</v>
      </c>
      <c r="BI207" s="238">
        <f>IF(N207="nulová",J207,0)</f>
        <v>0</v>
      </c>
      <c r="BJ207" s="17" t="s">
        <v>81</v>
      </c>
      <c r="BK207" s="238">
        <f>ROUND(I207*H207,2)</f>
        <v>0</v>
      </c>
      <c r="BL207" s="17" t="s">
        <v>157</v>
      </c>
      <c r="BM207" s="237" t="s">
        <v>477</v>
      </c>
    </row>
    <row r="208" s="2" customFormat="1">
      <c r="A208" s="38"/>
      <c r="B208" s="39"/>
      <c r="C208" s="40"/>
      <c r="D208" s="239" t="s">
        <v>159</v>
      </c>
      <c r="E208" s="40"/>
      <c r="F208" s="240" t="s">
        <v>268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159</v>
      </c>
      <c r="AU208" s="17" t="s">
        <v>83</v>
      </c>
    </row>
    <row r="209" s="2" customFormat="1">
      <c r="A209" s="38"/>
      <c r="B209" s="39"/>
      <c r="C209" s="40"/>
      <c r="D209" s="244" t="s">
        <v>161</v>
      </c>
      <c r="E209" s="40"/>
      <c r="F209" s="245" t="s">
        <v>269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161</v>
      </c>
      <c r="AU209" s="17" t="s">
        <v>83</v>
      </c>
    </row>
    <row r="210" s="2" customFormat="1">
      <c r="A210" s="38"/>
      <c r="B210" s="39"/>
      <c r="C210" s="40"/>
      <c r="D210" s="239" t="s">
        <v>270</v>
      </c>
      <c r="E210" s="40"/>
      <c r="F210" s="288" t="s">
        <v>478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270</v>
      </c>
      <c r="AU210" s="17" t="s">
        <v>83</v>
      </c>
    </row>
    <row r="211" s="2" customFormat="1" ht="24.15" customHeight="1">
      <c r="A211" s="38"/>
      <c r="B211" s="39"/>
      <c r="C211" s="226" t="s">
        <v>264</v>
      </c>
      <c r="D211" s="226" t="s">
        <v>152</v>
      </c>
      <c r="E211" s="227" t="s">
        <v>273</v>
      </c>
      <c r="F211" s="228" t="s">
        <v>274</v>
      </c>
      <c r="G211" s="229" t="s">
        <v>169</v>
      </c>
      <c r="H211" s="230">
        <v>840.34000000000003</v>
      </c>
      <c r="I211" s="231"/>
      <c r="J211" s="232">
        <f>ROUND(I211*H211,2)</f>
        <v>0</v>
      </c>
      <c r="K211" s="228" t="s">
        <v>156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</v>
      </c>
      <c r="T211" s="23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157</v>
      </c>
      <c r="AT211" s="237" t="s">
        <v>152</v>
      </c>
      <c r="AU211" s="237" t="s">
        <v>83</v>
      </c>
      <c r="AY211" s="17" t="s">
        <v>150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81</v>
      </c>
      <c r="BK211" s="238">
        <f>ROUND(I211*H211,2)</f>
        <v>0</v>
      </c>
      <c r="BL211" s="17" t="s">
        <v>157</v>
      </c>
      <c r="BM211" s="237" t="s">
        <v>479</v>
      </c>
    </row>
    <row r="212" s="2" customFormat="1">
      <c r="A212" s="38"/>
      <c r="B212" s="39"/>
      <c r="C212" s="40"/>
      <c r="D212" s="239" t="s">
        <v>159</v>
      </c>
      <c r="E212" s="40"/>
      <c r="F212" s="240" t="s">
        <v>276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159</v>
      </c>
      <c r="AU212" s="17" t="s">
        <v>83</v>
      </c>
    </row>
    <row r="213" s="2" customFormat="1">
      <c r="A213" s="38"/>
      <c r="B213" s="39"/>
      <c r="C213" s="40"/>
      <c r="D213" s="244" t="s">
        <v>161</v>
      </c>
      <c r="E213" s="40"/>
      <c r="F213" s="245" t="s">
        <v>277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83</v>
      </c>
    </row>
    <row r="214" s="15" customFormat="1">
      <c r="A214" s="15"/>
      <c r="B214" s="278"/>
      <c r="C214" s="279"/>
      <c r="D214" s="239" t="s">
        <v>163</v>
      </c>
      <c r="E214" s="280" t="s">
        <v>1</v>
      </c>
      <c r="F214" s="281" t="s">
        <v>480</v>
      </c>
      <c r="G214" s="279"/>
      <c r="H214" s="280" t="s">
        <v>1</v>
      </c>
      <c r="I214" s="282"/>
      <c r="J214" s="279"/>
      <c r="K214" s="279"/>
      <c r="L214" s="283"/>
      <c r="M214" s="284"/>
      <c r="N214" s="285"/>
      <c r="O214" s="285"/>
      <c r="P214" s="285"/>
      <c r="Q214" s="285"/>
      <c r="R214" s="285"/>
      <c r="S214" s="285"/>
      <c r="T214" s="28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87" t="s">
        <v>163</v>
      </c>
      <c r="AU214" s="287" t="s">
        <v>83</v>
      </c>
      <c r="AV214" s="15" t="s">
        <v>81</v>
      </c>
      <c r="AW214" s="15" t="s">
        <v>30</v>
      </c>
      <c r="AX214" s="15" t="s">
        <v>73</v>
      </c>
      <c r="AY214" s="287" t="s">
        <v>150</v>
      </c>
    </row>
    <row r="215" s="13" customFormat="1">
      <c r="A215" s="13"/>
      <c r="B215" s="246"/>
      <c r="C215" s="247"/>
      <c r="D215" s="239" t="s">
        <v>163</v>
      </c>
      <c r="E215" s="248" t="s">
        <v>1</v>
      </c>
      <c r="F215" s="249" t="s">
        <v>481</v>
      </c>
      <c r="G215" s="247"/>
      <c r="H215" s="250">
        <v>840.34000000000003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163</v>
      </c>
      <c r="AU215" s="256" t="s">
        <v>83</v>
      </c>
      <c r="AV215" s="13" t="s">
        <v>83</v>
      </c>
      <c r="AW215" s="13" t="s">
        <v>30</v>
      </c>
      <c r="AX215" s="13" t="s">
        <v>73</v>
      </c>
      <c r="AY215" s="256" t="s">
        <v>150</v>
      </c>
    </row>
    <row r="216" s="14" customFormat="1">
      <c r="A216" s="14"/>
      <c r="B216" s="257"/>
      <c r="C216" s="258"/>
      <c r="D216" s="239" t="s">
        <v>163</v>
      </c>
      <c r="E216" s="259" t="s">
        <v>1</v>
      </c>
      <c r="F216" s="260" t="s">
        <v>165</v>
      </c>
      <c r="G216" s="258"/>
      <c r="H216" s="261">
        <v>840.34000000000003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7" t="s">
        <v>163</v>
      </c>
      <c r="AU216" s="267" t="s">
        <v>83</v>
      </c>
      <c r="AV216" s="14" t="s">
        <v>157</v>
      </c>
      <c r="AW216" s="14" t="s">
        <v>30</v>
      </c>
      <c r="AX216" s="14" t="s">
        <v>81</v>
      </c>
      <c r="AY216" s="267" t="s">
        <v>150</v>
      </c>
    </row>
    <row r="217" s="2" customFormat="1" ht="33" customHeight="1">
      <c r="A217" s="38"/>
      <c r="B217" s="39"/>
      <c r="C217" s="226" t="s">
        <v>272</v>
      </c>
      <c r="D217" s="226" t="s">
        <v>152</v>
      </c>
      <c r="E217" s="227" t="s">
        <v>482</v>
      </c>
      <c r="F217" s="228" t="s">
        <v>483</v>
      </c>
      <c r="G217" s="229" t="s">
        <v>169</v>
      </c>
      <c r="H217" s="230">
        <v>0.029000000000000001</v>
      </c>
      <c r="I217" s="231"/>
      <c r="J217" s="232">
        <f>ROUND(I217*H217,2)</f>
        <v>0</v>
      </c>
      <c r="K217" s="228" t="s">
        <v>156</v>
      </c>
      <c r="L217" s="44"/>
      <c r="M217" s="233" t="s">
        <v>1</v>
      </c>
      <c r="N217" s="234" t="s">
        <v>38</v>
      </c>
      <c r="O217" s="91"/>
      <c r="P217" s="235">
        <f>O217*H217</f>
        <v>0</v>
      </c>
      <c r="Q217" s="235">
        <v>0</v>
      </c>
      <c r="R217" s="235">
        <f>Q217*H217</f>
        <v>0</v>
      </c>
      <c r="S217" s="235">
        <v>0</v>
      </c>
      <c r="T217" s="23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7" t="s">
        <v>157</v>
      </c>
      <c r="AT217" s="237" t="s">
        <v>152</v>
      </c>
      <c r="AU217" s="237" t="s">
        <v>83</v>
      </c>
      <c r="AY217" s="17" t="s">
        <v>150</v>
      </c>
      <c r="BE217" s="238">
        <f>IF(N217="základní",J217,0)</f>
        <v>0</v>
      </c>
      <c r="BF217" s="238">
        <f>IF(N217="snížená",J217,0)</f>
        <v>0</v>
      </c>
      <c r="BG217" s="238">
        <f>IF(N217="zákl. přenesená",J217,0)</f>
        <v>0</v>
      </c>
      <c r="BH217" s="238">
        <f>IF(N217="sníž. přenesená",J217,0)</f>
        <v>0</v>
      </c>
      <c r="BI217" s="238">
        <f>IF(N217="nulová",J217,0)</f>
        <v>0</v>
      </c>
      <c r="BJ217" s="17" t="s">
        <v>81</v>
      </c>
      <c r="BK217" s="238">
        <f>ROUND(I217*H217,2)</f>
        <v>0</v>
      </c>
      <c r="BL217" s="17" t="s">
        <v>157</v>
      </c>
      <c r="BM217" s="237" t="s">
        <v>484</v>
      </c>
    </row>
    <row r="218" s="2" customFormat="1">
      <c r="A218" s="38"/>
      <c r="B218" s="39"/>
      <c r="C218" s="40"/>
      <c r="D218" s="239" t="s">
        <v>159</v>
      </c>
      <c r="E218" s="40"/>
      <c r="F218" s="240" t="s">
        <v>485</v>
      </c>
      <c r="G218" s="40"/>
      <c r="H218" s="40"/>
      <c r="I218" s="241"/>
      <c r="J218" s="40"/>
      <c r="K218" s="40"/>
      <c r="L218" s="44"/>
      <c r="M218" s="242"/>
      <c r="N218" s="243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159</v>
      </c>
      <c r="AU218" s="17" t="s">
        <v>83</v>
      </c>
    </row>
    <row r="219" s="2" customFormat="1">
      <c r="A219" s="38"/>
      <c r="B219" s="39"/>
      <c r="C219" s="40"/>
      <c r="D219" s="244" t="s">
        <v>161</v>
      </c>
      <c r="E219" s="40"/>
      <c r="F219" s="245" t="s">
        <v>486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161</v>
      </c>
      <c r="AU219" s="17" t="s">
        <v>83</v>
      </c>
    </row>
    <row r="220" s="2" customFormat="1" ht="33" customHeight="1">
      <c r="A220" s="38"/>
      <c r="B220" s="39"/>
      <c r="C220" s="226" t="s">
        <v>280</v>
      </c>
      <c r="D220" s="226" t="s">
        <v>152</v>
      </c>
      <c r="E220" s="227" t="s">
        <v>281</v>
      </c>
      <c r="F220" s="228" t="s">
        <v>282</v>
      </c>
      <c r="G220" s="229" t="s">
        <v>169</v>
      </c>
      <c r="H220" s="230">
        <v>1.1759999999999999</v>
      </c>
      <c r="I220" s="231"/>
      <c r="J220" s="232">
        <f>ROUND(I220*H220,2)</f>
        <v>0</v>
      </c>
      <c r="K220" s="228" t="s">
        <v>156</v>
      </c>
      <c r="L220" s="44"/>
      <c r="M220" s="233" t="s">
        <v>1</v>
      </c>
      <c r="N220" s="234" t="s">
        <v>38</v>
      </c>
      <c r="O220" s="91"/>
      <c r="P220" s="235">
        <f>O220*H220</f>
        <v>0</v>
      </c>
      <c r="Q220" s="235">
        <v>0</v>
      </c>
      <c r="R220" s="235">
        <f>Q220*H220</f>
        <v>0</v>
      </c>
      <c r="S220" s="235">
        <v>0</v>
      </c>
      <c r="T220" s="236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7" t="s">
        <v>157</v>
      </c>
      <c r="AT220" s="237" t="s">
        <v>152</v>
      </c>
      <c r="AU220" s="237" t="s">
        <v>83</v>
      </c>
      <c r="AY220" s="17" t="s">
        <v>150</v>
      </c>
      <c r="BE220" s="238">
        <f>IF(N220="základní",J220,0)</f>
        <v>0</v>
      </c>
      <c r="BF220" s="238">
        <f>IF(N220="snížená",J220,0)</f>
        <v>0</v>
      </c>
      <c r="BG220" s="238">
        <f>IF(N220="zákl. přenesená",J220,0)</f>
        <v>0</v>
      </c>
      <c r="BH220" s="238">
        <f>IF(N220="sníž. přenesená",J220,0)</f>
        <v>0</v>
      </c>
      <c r="BI220" s="238">
        <f>IF(N220="nulová",J220,0)</f>
        <v>0</v>
      </c>
      <c r="BJ220" s="17" t="s">
        <v>81</v>
      </c>
      <c r="BK220" s="238">
        <f>ROUND(I220*H220,2)</f>
        <v>0</v>
      </c>
      <c r="BL220" s="17" t="s">
        <v>157</v>
      </c>
      <c r="BM220" s="237" t="s">
        <v>487</v>
      </c>
    </row>
    <row r="221" s="2" customFormat="1">
      <c r="A221" s="38"/>
      <c r="B221" s="39"/>
      <c r="C221" s="40"/>
      <c r="D221" s="239" t="s">
        <v>159</v>
      </c>
      <c r="E221" s="40"/>
      <c r="F221" s="240" t="s">
        <v>285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159</v>
      </c>
      <c r="AU221" s="17" t="s">
        <v>83</v>
      </c>
    </row>
    <row r="222" s="2" customFormat="1">
      <c r="A222" s="38"/>
      <c r="B222" s="39"/>
      <c r="C222" s="40"/>
      <c r="D222" s="244" t="s">
        <v>161</v>
      </c>
      <c r="E222" s="40"/>
      <c r="F222" s="245" t="s">
        <v>488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161</v>
      </c>
      <c r="AU222" s="17" t="s">
        <v>83</v>
      </c>
    </row>
    <row r="223" s="13" customFormat="1">
      <c r="A223" s="13"/>
      <c r="B223" s="246"/>
      <c r="C223" s="247"/>
      <c r="D223" s="239" t="s">
        <v>163</v>
      </c>
      <c r="E223" s="248" t="s">
        <v>1</v>
      </c>
      <c r="F223" s="249" t="s">
        <v>489</v>
      </c>
      <c r="G223" s="247"/>
      <c r="H223" s="250">
        <v>1.1759999999999999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163</v>
      </c>
      <c r="AU223" s="256" t="s">
        <v>83</v>
      </c>
      <c r="AV223" s="13" t="s">
        <v>83</v>
      </c>
      <c r="AW223" s="13" t="s">
        <v>30</v>
      </c>
      <c r="AX223" s="13" t="s">
        <v>81</v>
      </c>
      <c r="AY223" s="256" t="s">
        <v>150</v>
      </c>
    </row>
    <row r="224" s="2" customFormat="1" ht="37.8" customHeight="1">
      <c r="A224" s="38"/>
      <c r="B224" s="39"/>
      <c r="C224" s="226" t="s">
        <v>288</v>
      </c>
      <c r="D224" s="226" t="s">
        <v>152</v>
      </c>
      <c r="E224" s="227" t="s">
        <v>490</v>
      </c>
      <c r="F224" s="228" t="s">
        <v>491</v>
      </c>
      <c r="G224" s="229" t="s">
        <v>169</v>
      </c>
      <c r="H224" s="230">
        <v>0.20000000000000001</v>
      </c>
      <c r="I224" s="231"/>
      <c r="J224" s="232">
        <f>ROUND(I224*H224,2)</f>
        <v>0</v>
      </c>
      <c r="K224" s="228" t="s">
        <v>156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157</v>
      </c>
      <c r="AT224" s="237" t="s">
        <v>152</v>
      </c>
      <c r="AU224" s="237" t="s">
        <v>83</v>
      </c>
      <c r="AY224" s="17" t="s">
        <v>150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81</v>
      </c>
      <c r="BK224" s="238">
        <f>ROUND(I224*H224,2)</f>
        <v>0</v>
      </c>
      <c r="BL224" s="17" t="s">
        <v>157</v>
      </c>
      <c r="BM224" s="237" t="s">
        <v>492</v>
      </c>
    </row>
    <row r="225" s="2" customFormat="1">
      <c r="A225" s="38"/>
      <c r="B225" s="39"/>
      <c r="C225" s="40"/>
      <c r="D225" s="239" t="s">
        <v>159</v>
      </c>
      <c r="E225" s="40"/>
      <c r="F225" s="240" t="s">
        <v>493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159</v>
      </c>
      <c r="AU225" s="17" t="s">
        <v>83</v>
      </c>
    </row>
    <row r="226" s="2" customFormat="1">
      <c r="A226" s="38"/>
      <c r="B226" s="39"/>
      <c r="C226" s="40"/>
      <c r="D226" s="244" t="s">
        <v>161</v>
      </c>
      <c r="E226" s="40"/>
      <c r="F226" s="245" t="s">
        <v>494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161</v>
      </c>
      <c r="AU226" s="17" t="s">
        <v>83</v>
      </c>
    </row>
    <row r="227" s="13" customFormat="1">
      <c r="A227" s="13"/>
      <c r="B227" s="246"/>
      <c r="C227" s="247"/>
      <c r="D227" s="239" t="s">
        <v>163</v>
      </c>
      <c r="E227" s="248" t="s">
        <v>1</v>
      </c>
      <c r="F227" s="249" t="s">
        <v>495</v>
      </c>
      <c r="G227" s="247"/>
      <c r="H227" s="250">
        <v>0.20000000000000001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163</v>
      </c>
      <c r="AU227" s="256" t="s">
        <v>83</v>
      </c>
      <c r="AV227" s="13" t="s">
        <v>83</v>
      </c>
      <c r="AW227" s="13" t="s">
        <v>30</v>
      </c>
      <c r="AX227" s="13" t="s">
        <v>81</v>
      </c>
      <c r="AY227" s="256" t="s">
        <v>150</v>
      </c>
    </row>
    <row r="228" s="2" customFormat="1" ht="44.25" customHeight="1">
      <c r="A228" s="38"/>
      <c r="B228" s="39"/>
      <c r="C228" s="226" t="s">
        <v>295</v>
      </c>
      <c r="D228" s="226" t="s">
        <v>152</v>
      </c>
      <c r="E228" s="227" t="s">
        <v>296</v>
      </c>
      <c r="F228" s="228" t="s">
        <v>297</v>
      </c>
      <c r="G228" s="229" t="s">
        <v>169</v>
      </c>
      <c r="H228" s="230">
        <v>0.17899999999999999</v>
      </c>
      <c r="I228" s="231"/>
      <c r="J228" s="232">
        <f>ROUND(I228*H228,2)</f>
        <v>0</v>
      </c>
      <c r="K228" s="228" t="s">
        <v>156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157</v>
      </c>
      <c r="AT228" s="237" t="s">
        <v>152</v>
      </c>
      <c r="AU228" s="237" t="s">
        <v>83</v>
      </c>
      <c r="AY228" s="17" t="s">
        <v>150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81</v>
      </c>
      <c r="BK228" s="238">
        <f>ROUND(I228*H228,2)</f>
        <v>0</v>
      </c>
      <c r="BL228" s="17" t="s">
        <v>157</v>
      </c>
      <c r="BM228" s="237" t="s">
        <v>496</v>
      </c>
    </row>
    <row r="229" s="2" customFormat="1">
      <c r="A229" s="38"/>
      <c r="B229" s="39"/>
      <c r="C229" s="40"/>
      <c r="D229" s="239" t="s">
        <v>159</v>
      </c>
      <c r="E229" s="40"/>
      <c r="F229" s="240" t="s">
        <v>297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83</v>
      </c>
    </row>
    <row r="230" s="2" customFormat="1">
      <c r="A230" s="38"/>
      <c r="B230" s="39"/>
      <c r="C230" s="40"/>
      <c r="D230" s="244" t="s">
        <v>161</v>
      </c>
      <c r="E230" s="40"/>
      <c r="F230" s="245" t="s">
        <v>299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83</v>
      </c>
    </row>
    <row r="231" s="2" customFormat="1" ht="44.25" customHeight="1">
      <c r="A231" s="38"/>
      <c r="B231" s="39"/>
      <c r="C231" s="226" t="s">
        <v>7</v>
      </c>
      <c r="D231" s="226" t="s">
        <v>152</v>
      </c>
      <c r="E231" s="227" t="s">
        <v>289</v>
      </c>
      <c r="F231" s="228" t="s">
        <v>290</v>
      </c>
      <c r="G231" s="229" t="s">
        <v>169</v>
      </c>
      <c r="H231" s="230">
        <v>40.433</v>
      </c>
      <c r="I231" s="231"/>
      <c r="J231" s="232">
        <f>ROUND(I231*H231,2)</f>
        <v>0</v>
      </c>
      <c r="K231" s="228" t="s">
        <v>156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157</v>
      </c>
      <c r="AT231" s="237" t="s">
        <v>152</v>
      </c>
      <c r="AU231" s="237" t="s">
        <v>83</v>
      </c>
      <c r="AY231" s="17" t="s">
        <v>150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81</v>
      </c>
      <c r="BK231" s="238">
        <f>ROUND(I231*H231,2)</f>
        <v>0</v>
      </c>
      <c r="BL231" s="17" t="s">
        <v>157</v>
      </c>
      <c r="BM231" s="237" t="s">
        <v>497</v>
      </c>
    </row>
    <row r="232" s="2" customFormat="1">
      <c r="A232" s="38"/>
      <c r="B232" s="39"/>
      <c r="C232" s="40"/>
      <c r="D232" s="239" t="s">
        <v>159</v>
      </c>
      <c r="E232" s="40"/>
      <c r="F232" s="240" t="s">
        <v>292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159</v>
      </c>
      <c r="AU232" s="17" t="s">
        <v>83</v>
      </c>
    </row>
    <row r="233" s="2" customFormat="1">
      <c r="A233" s="38"/>
      <c r="B233" s="39"/>
      <c r="C233" s="40"/>
      <c r="D233" s="244" t="s">
        <v>161</v>
      </c>
      <c r="E233" s="40"/>
      <c r="F233" s="245" t="s">
        <v>293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161</v>
      </c>
      <c r="AU233" s="17" t="s">
        <v>83</v>
      </c>
    </row>
    <row r="234" s="13" customFormat="1">
      <c r="A234" s="13"/>
      <c r="B234" s="246"/>
      <c r="C234" s="247"/>
      <c r="D234" s="239" t="s">
        <v>163</v>
      </c>
      <c r="E234" s="248" t="s">
        <v>1</v>
      </c>
      <c r="F234" s="249" t="s">
        <v>498</v>
      </c>
      <c r="G234" s="247"/>
      <c r="H234" s="250">
        <v>40.161000000000001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163</v>
      </c>
      <c r="AU234" s="256" t="s">
        <v>83</v>
      </c>
      <c r="AV234" s="13" t="s">
        <v>83</v>
      </c>
      <c r="AW234" s="13" t="s">
        <v>30</v>
      </c>
      <c r="AX234" s="13" t="s">
        <v>73</v>
      </c>
      <c r="AY234" s="256" t="s">
        <v>150</v>
      </c>
    </row>
    <row r="235" s="13" customFormat="1">
      <c r="A235" s="13"/>
      <c r="B235" s="246"/>
      <c r="C235" s="247"/>
      <c r="D235" s="239" t="s">
        <v>163</v>
      </c>
      <c r="E235" s="248" t="s">
        <v>1</v>
      </c>
      <c r="F235" s="249" t="s">
        <v>499</v>
      </c>
      <c r="G235" s="247"/>
      <c r="H235" s="250">
        <v>0.27200000000000002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163</v>
      </c>
      <c r="AU235" s="256" t="s">
        <v>83</v>
      </c>
      <c r="AV235" s="13" t="s">
        <v>83</v>
      </c>
      <c r="AW235" s="13" t="s">
        <v>30</v>
      </c>
      <c r="AX235" s="13" t="s">
        <v>73</v>
      </c>
      <c r="AY235" s="256" t="s">
        <v>150</v>
      </c>
    </row>
    <row r="236" s="14" customFormat="1">
      <c r="A236" s="14"/>
      <c r="B236" s="257"/>
      <c r="C236" s="258"/>
      <c r="D236" s="239" t="s">
        <v>163</v>
      </c>
      <c r="E236" s="259" t="s">
        <v>1</v>
      </c>
      <c r="F236" s="260" t="s">
        <v>165</v>
      </c>
      <c r="G236" s="258"/>
      <c r="H236" s="261">
        <v>40.433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163</v>
      </c>
      <c r="AU236" s="267" t="s">
        <v>83</v>
      </c>
      <c r="AV236" s="14" t="s">
        <v>157</v>
      </c>
      <c r="AW236" s="14" t="s">
        <v>30</v>
      </c>
      <c r="AX236" s="14" t="s">
        <v>81</v>
      </c>
      <c r="AY236" s="267" t="s">
        <v>150</v>
      </c>
    </row>
    <row r="237" s="12" customFormat="1" ht="25.92" customHeight="1">
      <c r="A237" s="12"/>
      <c r="B237" s="210"/>
      <c r="C237" s="211"/>
      <c r="D237" s="212" t="s">
        <v>72</v>
      </c>
      <c r="E237" s="213" t="s">
        <v>306</v>
      </c>
      <c r="F237" s="213" t="s">
        <v>307</v>
      </c>
      <c r="G237" s="211"/>
      <c r="H237" s="211"/>
      <c r="I237" s="214"/>
      <c r="J237" s="215">
        <f>BK237</f>
        <v>0</v>
      </c>
      <c r="K237" s="211"/>
      <c r="L237" s="216"/>
      <c r="M237" s="217"/>
      <c r="N237" s="218"/>
      <c r="O237" s="218"/>
      <c r="P237" s="219">
        <f>P238+P245+P255+P277+P303</f>
        <v>0</v>
      </c>
      <c r="Q237" s="218"/>
      <c r="R237" s="219">
        <f>R238+R245+R255+R277+R303</f>
        <v>0</v>
      </c>
      <c r="S237" s="218"/>
      <c r="T237" s="220">
        <f>T238+T245+T255+T277+T303</f>
        <v>1.4725509500000003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83</v>
      </c>
      <c r="AT237" s="222" t="s">
        <v>72</v>
      </c>
      <c r="AU237" s="222" t="s">
        <v>73</v>
      </c>
      <c r="AY237" s="221" t="s">
        <v>150</v>
      </c>
      <c r="BK237" s="223">
        <f>BK238+BK245+BK255+BK277+BK303</f>
        <v>0</v>
      </c>
    </row>
    <row r="238" s="12" customFormat="1" ht="22.8" customHeight="1">
      <c r="A238" s="12"/>
      <c r="B238" s="210"/>
      <c r="C238" s="211"/>
      <c r="D238" s="212" t="s">
        <v>72</v>
      </c>
      <c r="E238" s="224" t="s">
        <v>308</v>
      </c>
      <c r="F238" s="224" t="s">
        <v>309</v>
      </c>
      <c r="G238" s="211"/>
      <c r="H238" s="211"/>
      <c r="I238" s="214"/>
      <c r="J238" s="225">
        <f>BK238</f>
        <v>0</v>
      </c>
      <c r="K238" s="211"/>
      <c r="L238" s="216"/>
      <c r="M238" s="217"/>
      <c r="N238" s="218"/>
      <c r="O238" s="218"/>
      <c r="P238" s="219">
        <f>SUM(P239:P244)</f>
        <v>0</v>
      </c>
      <c r="Q238" s="218"/>
      <c r="R238" s="219">
        <f>SUM(R239:R244)</f>
        <v>0</v>
      </c>
      <c r="S238" s="218"/>
      <c r="T238" s="220">
        <f>SUM(T239:T244)</f>
        <v>0.17907999999999999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83</v>
      </c>
      <c r="AT238" s="222" t="s">
        <v>72</v>
      </c>
      <c r="AU238" s="222" t="s">
        <v>81</v>
      </c>
      <c r="AY238" s="221" t="s">
        <v>150</v>
      </c>
      <c r="BK238" s="223">
        <f>SUM(BK239:BK244)</f>
        <v>0</v>
      </c>
    </row>
    <row r="239" s="2" customFormat="1" ht="24.15" customHeight="1">
      <c r="A239" s="38"/>
      <c r="B239" s="39"/>
      <c r="C239" s="226" t="s">
        <v>310</v>
      </c>
      <c r="D239" s="226" t="s">
        <v>152</v>
      </c>
      <c r="E239" s="227" t="s">
        <v>311</v>
      </c>
      <c r="F239" s="228" t="s">
        <v>312</v>
      </c>
      <c r="G239" s="229" t="s">
        <v>176</v>
      </c>
      <c r="H239" s="230">
        <v>16.280000000000001</v>
      </c>
      <c r="I239" s="231"/>
      <c r="J239" s="232">
        <f>ROUND(I239*H239,2)</f>
        <v>0</v>
      </c>
      <c r="K239" s="228" t="s">
        <v>156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0.010999999999999999</v>
      </c>
      <c r="T239" s="236">
        <f>S239*H239</f>
        <v>0.17907999999999999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264</v>
      </c>
      <c r="AT239" s="237" t="s">
        <v>152</v>
      </c>
      <c r="AU239" s="237" t="s">
        <v>83</v>
      </c>
      <c r="AY239" s="17" t="s">
        <v>150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81</v>
      </c>
      <c r="BK239" s="238">
        <f>ROUND(I239*H239,2)</f>
        <v>0</v>
      </c>
      <c r="BL239" s="17" t="s">
        <v>264</v>
      </c>
      <c r="BM239" s="237" t="s">
        <v>500</v>
      </c>
    </row>
    <row r="240" s="2" customFormat="1">
      <c r="A240" s="38"/>
      <c r="B240" s="39"/>
      <c r="C240" s="40"/>
      <c r="D240" s="239" t="s">
        <v>159</v>
      </c>
      <c r="E240" s="40"/>
      <c r="F240" s="240" t="s">
        <v>314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159</v>
      </c>
      <c r="AU240" s="17" t="s">
        <v>83</v>
      </c>
    </row>
    <row r="241" s="2" customFormat="1">
      <c r="A241" s="38"/>
      <c r="B241" s="39"/>
      <c r="C241" s="40"/>
      <c r="D241" s="244" t="s">
        <v>161</v>
      </c>
      <c r="E241" s="40"/>
      <c r="F241" s="245" t="s">
        <v>315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161</v>
      </c>
      <c r="AU241" s="17" t="s">
        <v>83</v>
      </c>
    </row>
    <row r="242" s="15" customFormat="1">
      <c r="A242" s="15"/>
      <c r="B242" s="278"/>
      <c r="C242" s="279"/>
      <c r="D242" s="239" t="s">
        <v>163</v>
      </c>
      <c r="E242" s="280" t="s">
        <v>1</v>
      </c>
      <c r="F242" s="281" t="s">
        <v>353</v>
      </c>
      <c r="G242" s="279"/>
      <c r="H242" s="280" t="s">
        <v>1</v>
      </c>
      <c r="I242" s="282"/>
      <c r="J242" s="279"/>
      <c r="K242" s="279"/>
      <c r="L242" s="283"/>
      <c r="M242" s="284"/>
      <c r="N242" s="285"/>
      <c r="O242" s="285"/>
      <c r="P242" s="285"/>
      <c r="Q242" s="285"/>
      <c r="R242" s="285"/>
      <c r="S242" s="285"/>
      <c r="T242" s="28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7" t="s">
        <v>163</v>
      </c>
      <c r="AU242" s="287" t="s">
        <v>83</v>
      </c>
      <c r="AV242" s="15" t="s">
        <v>81</v>
      </c>
      <c r="AW242" s="15" t="s">
        <v>30</v>
      </c>
      <c r="AX242" s="15" t="s">
        <v>73</v>
      </c>
      <c r="AY242" s="287" t="s">
        <v>150</v>
      </c>
    </row>
    <row r="243" s="13" customFormat="1">
      <c r="A243" s="13"/>
      <c r="B243" s="246"/>
      <c r="C243" s="247"/>
      <c r="D243" s="239" t="s">
        <v>163</v>
      </c>
      <c r="E243" s="248" t="s">
        <v>1</v>
      </c>
      <c r="F243" s="249" t="s">
        <v>501</v>
      </c>
      <c r="G243" s="247"/>
      <c r="H243" s="250">
        <v>16.280000000000001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163</v>
      </c>
      <c r="AU243" s="256" t="s">
        <v>83</v>
      </c>
      <c r="AV243" s="13" t="s">
        <v>83</v>
      </c>
      <c r="AW243" s="13" t="s">
        <v>30</v>
      </c>
      <c r="AX243" s="13" t="s">
        <v>73</v>
      </c>
      <c r="AY243" s="256" t="s">
        <v>150</v>
      </c>
    </row>
    <row r="244" s="14" customFormat="1">
      <c r="A244" s="14"/>
      <c r="B244" s="257"/>
      <c r="C244" s="258"/>
      <c r="D244" s="239" t="s">
        <v>163</v>
      </c>
      <c r="E244" s="259" t="s">
        <v>1</v>
      </c>
      <c r="F244" s="260" t="s">
        <v>165</v>
      </c>
      <c r="G244" s="258"/>
      <c r="H244" s="261">
        <v>16.280000000000001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163</v>
      </c>
      <c r="AU244" s="267" t="s">
        <v>83</v>
      </c>
      <c r="AV244" s="14" t="s">
        <v>157</v>
      </c>
      <c r="AW244" s="14" t="s">
        <v>30</v>
      </c>
      <c r="AX244" s="14" t="s">
        <v>81</v>
      </c>
      <c r="AY244" s="267" t="s">
        <v>150</v>
      </c>
    </row>
    <row r="245" s="12" customFormat="1" ht="22.8" customHeight="1">
      <c r="A245" s="12"/>
      <c r="B245" s="210"/>
      <c r="C245" s="211"/>
      <c r="D245" s="212" t="s">
        <v>72</v>
      </c>
      <c r="E245" s="224" t="s">
        <v>317</v>
      </c>
      <c r="F245" s="224" t="s">
        <v>318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SUM(P246:P254)</f>
        <v>0</v>
      </c>
      <c r="Q245" s="218"/>
      <c r="R245" s="219">
        <f>SUM(R246:R254)</f>
        <v>0</v>
      </c>
      <c r="S245" s="218"/>
      <c r="T245" s="220">
        <f>SUM(T246:T254)</f>
        <v>0.042859999999999995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83</v>
      </c>
      <c r="AT245" s="222" t="s">
        <v>72</v>
      </c>
      <c r="AU245" s="222" t="s">
        <v>81</v>
      </c>
      <c r="AY245" s="221" t="s">
        <v>150</v>
      </c>
      <c r="BK245" s="223">
        <f>SUM(BK246:BK254)</f>
        <v>0</v>
      </c>
    </row>
    <row r="246" s="2" customFormat="1" ht="24.15" customHeight="1">
      <c r="A246" s="38"/>
      <c r="B246" s="39"/>
      <c r="C246" s="226" t="s">
        <v>319</v>
      </c>
      <c r="D246" s="226" t="s">
        <v>152</v>
      </c>
      <c r="E246" s="227" t="s">
        <v>320</v>
      </c>
      <c r="F246" s="228" t="s">
        <v>321</v>
      </c>
      <c r="G246" s="229" t="s">
        <v>322</v>
      </c>
      <c r="H246" s="230">
        <v>1</v>
      </c>
      <c r="I246" s="231"/>
      <c r="J246" s="232">
        <f>ROUND(I246*H246,2)</f>
        <v>0</v>
      </c>
      <c r="K246" s="228" t="s">
        <v>156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0.040000000000000001</v>
      </c>
      <c r="T246" s="236">
        <f>S246*H246</f>
        <v>0.040000000000000001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264</v>
      </c>
      <c r="AT246" s="237" t="s">
        <v>152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81</v>
      </c>
      <c r="BK246" s="238">
        <f>ROUND(I246*H246,2)</f>
        <v>0</v>
      </c>
      <c r="BL246" s="17" t="s">
        <v>264</v>
      </c>
      <c r="BM246" s="237" t="s">
        <v>502</v>
      </c>
    </row>
    <row r="247" s="2" customFormat="1">
      <c r="A247" s="38"/>
      <c r="B247" s="39"/>
      <c r="C247" s="40"/>
      <c r="D247" s="239" t="s">
        <v>159</v>
      </c>
      <c r="E247" s="40"/>
      <c r="F247" s="240" t="s">
        <v>324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83</v>
      </c>
    </row>
    <row r="248" s="2" customFormat="1">
      <c r="A248" s="38"/>
      <c r="B248" s="39"/>
      <c r="C248" s="40"/>
      <c r="D248" s="244" t="s">
        <v>161</v>
      </c>
      <c r="E248" s="40"/>
      <c r="F248" s="245" t="s">
        <v>325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83</v>
      </c>
    </row>
    <row r="249" s="2" customFormat="1" ht="24.15" customHeight="1">
      <c r="A249" s="38"/>
      <c r="B249" s="39"/>
      <c r="C249" s="226" t="s">
        <v>326</v>
      </c>
      <c r="D249" s="226" t="s">
        <v>152</v>
      </c>
      <c r="E249" s="227" t="s">
        <v>327</v>
      </c>
      <c r="F249" s="228" t="s">
        <v>328</v>
      </c>
      <c r="G249" s="229" t="s">
        <v>322</v>
      </c>
      <c r="H249" s="230">
        <v>2</v>
      </c>
      <c r="I249" s="231"/>
      <c r="J249" s="232">
        <f>ROUND(I249*H249,2)</f>
        <v>0</v>
      </c>
      <c r="K249" s="228" t="s">
        <v>156</v>
      </c>
      <c r="L249" s="44"/>
      <c r="M249" s="233" t="s">
        <v>1</v>
      </c>
      <c r="N249" s="234" t="s">
        <v>38</v>
      </c>
      <c r="O249" s="91"/>
      <c r="P249" s="235">
        <f>O249*H249</f>
        <v>0</v>
      </c>
      <c r="Q249" s="235">
        <v>0</v>
      </c>
      <c r="R249" s="235">
        <f>Q249*H249</f>
        <v>0</v>
      </c>
      <c r="S249" s="235">
        <v>0.00063000000000000003</v>
      </c>
      <c r="T249" s="236">
        <f>S249*H249</f>
        <v>0.0012600000000000001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7" t="s">
        <v>264</v>
      </c>
      <c r="AT249" s="237" t="s">
        <v>152</v>
      </c>
      <c r="AU249" s="237" t="s">
        <v>83</v>
      </c>
      <c r="AY249" s="17" t="s">
        <v>150</v>
      </c>
      <c r="BE249" s="238">
        <f>IF(N249="základní",J249,0)</f>
        <v>0</v>
      </c>
      <c r="BF249" s="238">
        <f>IF(N249="snížená",J249,0)</f>
        <v>0</v>
      </c>
      <c r="BG249" s="238">
        <f>IF(N249="zákl. přenesená",J249,0)</f>
        <v>0</v>
      </c>
      <c r="BH249" s="238">
        <f>IF(N249="sníž. přenesená",J249,0)</f>
        <v>0</v>
      </c>
      <c r="BI249" s="238">
        <f>IF(N249="nulová",J249,0)</f>
        <v>0</v>
      </c>
      <c r="BJ249" s="17" t="s">
        <v>81</v>
      </c>
      <c r="BK249" s="238">
        <f>ROUND(I249*H249,2)</f>
        <v>0</v>
      </c>
      <c r="BL249" s="17" t="s">
        <v>264</v>
      </c>
      <c r="BM249" s="237" t="s">
        <v>503</v>
      </c>
    </row>
    <row r="250" s="2" customFormat="1">
      <c r="A250" s="38"/>
      <c r="B250" s="39"/>
      <c r="C250" s="40"/>
      <c r="D250" s="239" t="s">
        <v>159</v>
      </c>
      <c r="E250" s="40"/>
      <c r="F250" s="240" t="s">
        <v>330</v>
      </c>
      <c r="G250" s="40"/>
      <c r="H250" s="40"/>
      <c r="I250" s="241"/>
      <c r="J250" s="40"/>
      <c r="K250" s="40"/>
      <c r="L250" s="44"/>
      <c r="M250" s="242"/>
      <c r="N250" s="243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159</v>
      </c>
      <c r="AU250" s="17" t="s">
        <v>83</v>
      </c>
    </row>
    <row r="251" s="2" customFormat="1">
      <c r="A251" s="38"/>
      <c r="B251" s="39"/>
      <c r="C251" s="40"/>
      <c r="D251" s="244" t="s">
        <v>161</v>
      </c>
      <c r="E251" s="40"/>
      <c r="F251" s="245" t="s">
        <v>331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161</v>
      </c>
      <c r="AU251" s="17" t="s">
        <v>83</v>
      </c>
    </row>
    <row r="252" s="2" customFormat="1" ht="37.8" customHeight="1">
      <c r="A252" s="38"/>
      <c r="B252" s="39"/>
      <c r="C252" s="226" t="s">
        <v>332</v>
      </c>
      <c r="D252" s="226" t="s">
        <v>152</v>
      </c>
      <c r="E252" s="227" t="s">
        <v>333</v>
      </c>
      <c r="F252" s="228" t="s">
        <v>334</v>
      </c>
      <c r="G252" s="229" t="s">
        <v>322</v>
      </c>
      <c r="H252" s="230">
        <v>2</v>
      </c>
      <c r="I252" s="231"/>
      <c r="J252" s="232">
        <f>ROUND(I252*H252,2)</f>
        <v>0</v>
      </c>
      <c r="K252" s="228" t="s">
        <v>156</v>
      </c>
      <c r="L252" s="44"/>
      <c r="M252" s="233" t="s">
        <v>1</v>
      </c>
      <c r="N252" s="234" t="s">
        <v>38</v>
      </c>
      <c r="O252" s="91"/>
      <c r="P252" s="235">
        <f>O252*H252</f>
        <v>0</v>
      </c>
      <c r="Q252" s="235">
        <v>0</v>
      </c>
      <c r="R252" s="235">
        <f>Q252*H252</f>
        <v>0</v>
      </c>
      <c r="S252" s="235">
        <v>0.00080000000000000004</v>
      </c>
      <c r="T252" s="236">
        <f>S252*H252</f>
        <v>0.0016000000000000001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7" t="s">
        <v>264</v>
      </c>
      <c r="AT252" s="237" t="s">
        <v>152</v>
      </c>
      <c r="AU252" s="237" t="s">
        <v>83</v>
      </c>
      <c r="AY252" s="17" t="s">
        <v>150</v>
      </c>
      <c r="BE252" s="238">
        <f>IF(N252="základní",J252,0)</f>
        <v>0</v>
      </c>
      <c r="BF252" s="238">
        <f>IF(N252="snížená",J252,0)</f>
        <v>0</v>
      </c>
      <c r="BG252" s="238">
        <f>IF(N252="zákl. přenesená",J252,0)</f>
        <v>0</v>
      </c>
      <c r="BH252" s="238">
        <f>IF(N252="sníž. přenesená",J252,0)</f>
        <v>0</v>
      </c>
      <c r="BI252" s="238">
        <f>IF(N252="nulová",J252,0)</f>
        <v>0</v>
      </c>
      <c r="BJ252" s="17" t="s">
        <v>81</v>
      </c>
      <c r="BK252" s="238">
        <f>ROUND(I252*H252,2)</f>
        <v>0</v>
      </c>
      <c r="BL252" s="17" t="s">
        <v>264</v>
      </c>
      <c r="BM252" s="237" t="s">
        <v>504</v>
      </c>
    </row>
    <row r="253" s="2" customFormat="1">
      <c r="A253" s="38"/>
      <c r="B253" s="39"/>
      <c r="C253" s="40"/>
      <c r="D253" s="239" t="s">
        <v>159</v>
      </c>
      <c r="E253" s="40"/>
      <c r="F253" s="240" t="s">
        <v>336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159</v>
      </c>
      <c r="AU253" s="17" t="s">
        <v>83</v>
      </c>
    </row>
    <row r="254" s="2" customFormat="1">
      <c r="A254" s="38"/>
      <c r="B254" s="39"/>
      <c r="C254" s="40"/>
      <c r="D254" s="244" t="s">
        <v>161</v>
      </c>
      <c r="E254" s="40"/>
      <c r="F254" s="245" t="s">
        <v>337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161</v>
      </c>
      <c r="AU254" s="17" t="s">
        <v>83</v>
      </c>
    </row>
    <row r="255" s="12" customFormat="1" ht="22.8" customHeight="1">
      <c r="A255" s="12"/>
      <c r="B255" s="210"/>
      <c r="C255" s="211"/>
      <c r="D255" s="212" t="s">
        <v>72</v>
      </c>
      <c r="E255" s="224" t="s">
        <v>338</v>
      </c>
      <c r="F255" s="224" t="s">
        <v>339</v>
      </c>
      <c r="G255" s="211"/>
      <c r="H255" s="211"/>
      <c r="I255" s="214"/>
      <c r="J255" s="225">
        <f>BK255</f>
        <v>0</v>
      </c>
      <c r="K255" s="211"/>
      <c r="L255" s="216"/>
      <c r="M255" s="217"/>
      <c r="N255" s="218"/>
      <c r="O255" s="218"/>
      <c r="P255" s="219">
        <f>SUM(P256:P276)</f>
        <v>0</v>
      </c>
      <c r="Q255" s="218"/>
      <c r="R255" s="219">
        <f>SUM(R256:R276)</f>
        <v>0</v>
      </c>
      <c r="S255" s="218"/>
      <c r="T255" s="220">
        <f>SUM(T256:T276)</f>
        <v>0.99256000000000011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83</v>
      </c>
      <c r="AT255" s="222" t="s">
        <v>72</v>
      </c>
      <c r="AU255" s="222" t="s">
        <v>81</v>
      </c>
      <c r="AY255" s="221" t="s">
        <v>150</v>
      </c>
      <c r="BK255" s="223">
        <f>SUM(BK256:BK276)</f>
        <v>0</v>
      </c>
    </row>
    <row r="256" s="2" customFormat="1" ht="24.15" customHeight="1">
      <c r="A256" s="38"/>
      <c r="B256" s="39"/>
      <c r="C256" s="226" t="s">
        <v>340</v>
      </c>
      <c r="D256" s="226" t="s">
        <v>152</v>
      </c>
      <c r="E256" s="227" t="s">
        <v>341</v>
      </c>
      <c r="F256" s="228" t="s">
        <v>342</v>
      </c>
      <c r="G256" s="229" t="s">
        <v>224</v>
      </c>
      <c r="H256" s="230">
        <v>25.899999999999999</v>
      </c>
      <c r="I256" s="231"/>
      <c r="J256" s="232">
        <f>ROUND(I256*H256,2)</f>
        <v>0</v>
      </c>
      <c r="K256" s="228" t="s">
        <v>156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0.014</v>
      </c>
      <c r="T256" s="236">
        <f>S256*H256</f>
        <v>0.36259999999999998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264</v>
      </c>
      <c r="AT256" s="237" t="s">
        <v>152</v>
      </c>
      <c r="AU256" s="237" t="s">
        <v>83</v>
      </c>
      <c r="AY256" s="17" t="s">
        <v>150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81</v>
      </c>
      <c r="BK256" s="238">
        <f>ROUND(I256*H256,2)</f>
        <v>0</v>
      </c>
      <c r="BL256" s="17" t="s">
        <v>264</v>
      </c>
      <c r="BM256" s="237" t="s">
        <v>505</v>
      </c>
    </row>
    <row r="257" s="2" customFormat="1">
      <c r="A257" s="38"/>
      <c r="B257" s="39"/>
      <c r="C257" s="40"/>
      <c r="D257" s="239" t="s">
        <v>159</v>
      </c>
      <c r="E257" s="40"/>
      <c r="F257" s="240" t="s">
        <v>344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159</v>
      </c>
      <c r="AU257" s="17" t="s">
        <v>83</v>
      </c>
    </row>
    <row r="258" s="2" customFormat="1">
      <c r="A258" s="38"/>
      <c r="B258" s="39"/>
      <c r="C258" s="40"/>
      <c r="D258" s="244" t="s">
        <v>161</v>
      </c>
      <c r="E258" s="40"/>
      <c r="F258" s="245" t="s">
        <v>345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161</v>
      </c>
      <c r="AU258" s="17" t="s">
        <v>83</v>
      </c>
    </row>
    <row r="259" s="13" customFormat="1">
      <c r="A259" s="13"/>
      <c r="B259" s="246"/>
      <c r="C259" s="247"/>
      <c r="D259" s="239" t="s">
        <v>163</v>
      </c>
      <c r="E259" s="248" t="s">
        <v>1</v>
      </c>
      <c r="F259" s="249" t="s">
        <v>506</v>
      </c>
      <c r="G259" s="247"/>
      <c r="H259" s="250">
        <v>25.899999999999999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163</v>
      </c>
      <c r="AU259" s="256" t="s">
        <v>83</v>
      </c>
      <c r="AV259" s="13" t="s">
        <v>83</v>
      </c>
      <c r="AW259" s="13" t="s">
        <v>30</v>
      </c>
      <c r="AX259" s="13" t="s">
        <v>73</v>
      </c>
      <c r="AY259" s="256" t="s">
        <v>150</v>
      </c>
    </row>
    <row r="260" s="14" customFormat="1">
      <c r="A260" s="14"/>
      <c r="B260" s="257"/>
      <c r="C260" s="258"/>
      <c r="D260" s="239" t="s">
        <v>163</v>
      </c>
      <c r="E260" s="259" t="s">
        <v>1</v>
      </c>
      <c r="F260" s="260" t="s">
        <v>165</v>
      </c>
      <c r="G260" s="258"/>
      <c r="H260" s="261">
        <v>25.899999999999999</v>
      </c>
      <c r="I260" s="262"/>
      <c r="J260" s="258"/>
      <c r="K260" s="258"/>
      <c r="L260" s="263"/>
      <c r="M260" s="264"/>
      <c r="N260" s="265"/>
      <c r="O260" s="265"/>
      <c r="P260" s="265"/>
      <c r="Q260" s="265"/>
      <c r="R260" s="265"/>
      <c r="S260" s="265"/>
      <c r="T260" s="26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7" t="s">
        <v>163</v>
      </c>
      <c r="AU260" s="267" t="s">
        <v>83</v>
      </c>
      <c r="AV260" s="14" t="s">
        <v>157</v>
      </c>
      <c r="AW260" s="14" t="s">
        <v>30</v>
      </c>
      <c r="AX260" s="14" t="s">
        <v>81</v>
      </c>
      <c r="AY260" s="267" t="s">
        <v>150</v>
      </c>
    </row>
    <row r="261" s="2" customFormat="1" ht="24.15" customHeight="1">
      <c r="A261" s="38"/>
      <c r="B261" s="39"/>
      <c r="C261" s="226" t="s">
        <v>347</v>
      </c>
      <c r="D261" s="226" t="s">
        <v>152</v>
      </c>
      <c r="E261" s="227" t="s">
        <v>507</v>
      </c>
      <c r="F261" s="228" t="s">
        <v>508</v>
      </c>
      <c r="G261" s="229" t="s">
        <v>224</v>
      </c>
      <c r="H261" s="230">
        <v>8.8000000000000007</v>
      </c>
      <c r="I261" s="231"/>
      <c r="J261" s="232">
        <f>ROUND(I261*H261,2)</f>
        <v>0</v>
      </c>
      <c r="K261" s="228" t="s">
        <v>156</v>
      </c>
      <c r="L261" s="44"/>
      <c r="M261" s="233" t="s">
        <v>1</v>
      </c>
      <c r="N261" s="234" t="s">
        <v>38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0.032000000000000001</v>
      </c>
      <c r="T261" s="236">
        <f>S261*H261</f>
        <v>0.28160000000000002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264</v>
      </c>
      <c r="AT261" s="237" t="s">
        <v>152</v>
      </c>
      <c r="AU261" s="237" t="s">
        <v>83</v>
      </c>
      <c r="AY261" s="17" t="s">
        <v>150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81</v>
      </c>
      <c r="BK261" s="238">
        <f>ROUND(I261*H261,2)</f>
        <v>0</v>
      </c>
      <c r="BL261" s="17" t="s">
        <v>264</v>
      </c>
      <c r="BM261" s="237" t="s">
        <v>509</v>
      </c>
    </row>
    <row r="262" s="2" customFormat="1">
      <c r="A262" s="38"/>
      <c r="B262" s="39"/>
      <c r="C262" s="40"/>
      <c r="D262" s="239" t="s">
        <v>159</v>
      </c>
      <c r="E262" s="40"/>
      <c r="F262" s="240" t="s">
        <v>510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159</v>
      </c>
      <c r="AU262" s="17" t="s">
        <v>83</v>
      </c>
    </row>
    <row r="263" s="2" customFormat="1">
      <c r="A263" s="38"/>
      <c r="B263" s="39"/>
      <c r="C263" s="40"/>
      <c r="D263" s="244" t="s">
        <v>161</v>
      </c>
      <c r="E263" s="40"/>
      <c r="F263" s="245" t="s">
        <v>511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161</v>
      </c>
      <c r="AU263" s="17" t="s">
        <v>83</v>
      </c>
    </row>
    <row r="264" s="13" customFormat="1">
      <c r="A264" s="13"/>
      <c r="B264" s="246"/>
      <c r="C264" s="247"/>
      <c r="D264" s="239" t="s">
        <v>163</v>
      </c>
      <c r="E264" s="248" t="s">
        <v>1</v>
      </c>
      <c r="F264" s="249" t="s">
        <v>512</v>
      </c>
      <c r="G264" s="247"/>
      <c r="H264" s="250">
        <v>8.8000000000000007</v>
      </c>
      <c r="I264" s="251"/>
      <c r="J264" s="247"/>
      <c r="K264" s="247"/>
      <c r="L264" s="252"/>
      <c r="M264" s="253"/>
      <c r="N264" s="254"/>
      <c r="O264" s="254"/>
      <c r="P264" s="254"/>
      <c r="Q264" s="254"/>
      <c r="R264" s="254"/>
      <c r="S264" s="254"/>
      <c r="T264" s="25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6" t="s">
        <v>163</v>
      </c>
      <c r="AU264" s="256" t="s">
        <v>83</v>
      </c>
      <c r="AV264" s="13" t="s">
        <v>83</v>
      </c>
      <c r="AW264" s="13" t="s">
        <v>30</v>
      </c>
      <c r="AX264" s="13" t="s">
        <v>73</v>
      </c>
      <c r="AY264" s="256" t="s">
        <v>150</v>
      </c>
    </row>
    <row r="265" s="14" customFormat="1">
      <c r="A265" s="14"/>
      <c r="B265" s="257"/>
      <c r="C265" s="258"/>
      <c r="D265" s="239" t="s">
        <v>163</v>
      </c>
      <c r="E265" s="259" t="s">
        <v>1</v>
      </c>
      <c r="F265" s="260" t="s">
        <v>165</v>
      </c>
      <c r="G265" s="258"/>
      <c r="H265" s="261">
        <v>8.8000000000000007</v>
      </c>
      <c r="I265" s="262"/>
      <c r="J265" s="258"/>
      <c r="K265" s="258"/>
      <c r="L265" s="263"/>
      <c r="M265" s="264"/>
      <c r="N265" s="265"/>
      <c r="O265" s="265"/>
      <c r="P265" s="265"/>
      <c r="Q265" s="265"/>
      <c r="R265" s="265"/>
      <c r="S265" s="265"/>
      <c r="T265" s="26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7" t="s">
        <v>163</v>
      </c>
      <c r="AU265" s="267" t="s">
        <v>83</v>
      </c>
      <c r="AV265" s="14" t="s">
        <v>157</v>
      </c>
      <c r="AW265" s="14" t="s">
        <v>30</v>
      </c>
      <c r="AX265" s="14" t="s">
        <v>81</v>
      </c>
      <c r="AY265" s="267" t="s">
        <v>150</v>
      </c>
    </row>
    <row r="266" s="2" customFormat="1" ht="16.5" customHeight="1">
      <c r="A266" s="38"/>
      <c r="B266" s="39"/>
      <c r="C266" s="226" t="s">
        <v>354</v>
      </c>
      <c r="D266" s="226" t="s">
        <v>152</v>
      </c>
      <c r="E266" s="227" t="s">
        <v>348</v>
      </c>
      <c r="F266" s="228" t="s">
        <v>349</v>
      </c>
      <c r="G266" s="229" t="s">
        <v>176</v>
      </c>
      <c r="H266" s="230">
        <v>16.280000000000001</v>
      </c>
      <c r="I266" s="231"/>
      <c r="J266" s="232">
        <f>ROUND(I266*H266,2)</f>
        <v>0</v>
      </c>
      <c r="K266" s="228" t="s">
        <v>156</v>
      </c>
      <c r="L266" s="44"/>
      <c r="M266" s="233" t="s">
        <v>1</v>
      </c>
      <c r="N266" s="234" t="s">
        <v>38</v>
      </c>
      <c r="O266" s="91"/>
      <c r="P266" s="235">
        <f>O266*H266</f>
        <v>0</v>
      </c>
      <c r="Q266" s="235">
        <v>0</v>
      </c>
      <c r="R266" s="235">
        <f>Q266*H266</f>
        <v>0</v>
      </c>
      <c r="S266" s="235">
        <v>0.014999999999999999</v>
      </c>
      <c r="T266" s="236">
        <f>S266*H266</f>
        <v>0.2442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7" t="s">
        <v>264</v>
      </c>
      <c r="AT266" s="237" t="s">
        <v>152</v>
      </c>
      <c r="AU266" s="237" t="s">
        <v>83</v>
      </c>
      <c r="AY266" s="17" t="s">
        <v>150</v>
      </c>
      <c r="BE266" s="238">
        <f>IF(N266="základní",J266,0)</f>
        <v>0</v>
      </c>
      <c r="BF266" s="238">
        <f>IF(N266="snížená",J266,0)</f>
        <v>0</v>
      </c>
      <c r="BG266" s="238">
        <f>IF(N266="zákl. přenesená",J266,0)</f>
        <v>0</v>
      </c>
      <c r="BH266" s="238">
        <f>IF(N266="sníž. přenesená",J266,0)</f>
        <v>0</v>
      </c>
      <c r="BI266" s="238">
        <f>IF(N266="nulová",J266,0)</f>
        <v>0</v>
      </c>
      <c r="BJ266" s="17" t="s">
        <v>81</v>
      </c>
      <c r="BK266" s="238">
        <f>ROUND(I266*H266,2)</f>
        <v>0</v>
      </c>
      <c r="BL266" s="17" t="s">
        <v>264</v>
      </c>
      <c r="BM266" s="237" t="s">
        <v>513</v>
      </c>
    </row>
    <row r="267" s="2" customFormat="1">
      <c r="A267" s="38"/>
      <c r="B267" s="39"/>
      <c r="C267" s="40"/>
      <c r="D267" s="239" t="s">
        <v>159</v>
      </c>
      <c r="E267" s="40"/>
      <c r="F267" s="240" t="s">
        <v>351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159</v>
      </c>
      <c r="AU267" s="17" t="s">
        <v>83</v>
      </c>
    </row>
    <row r="268" s="2" customFormat="1">
      <c r="A268" s="38"/>
      <c r="B268" s="39"/>
      <c r="C268" s="40"/>
      <c r="D268" s="244" t="s">
        <v>161</v>
      </c>
      <c r="E268" s="40"/>
      <c r="F268" s="245" t="s">
        <v>352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161</v>
      </c>
      <c r="AU268" s="17" t="s">
        <v>83</v>
      </c>
    </row>
    <row r="269" s="15" customFormat="1">
      <c r="A269" s="15"/>
      <c r="B269" s="278"/>
      <c r="C269" s="279"/>
      <c r="D269" s="239" t="s">
        <v>163</v>
      </c>
      <c r="E269" s="280" t="s">
        <v>1</v>
      </c>
      <c r="F269" s="281" t="s">
        <v>353</v>
      </c>
      <c r="G269" s="279"/>
      <c r="H269" s="280" t="s">
        <v>1</v>
      </c>
      <c r="I269" s="282"/>
      <c r="J269" s="279"/>
      <c r="K269" s="279"/>
      <c r="L269" s="283"/>
      <c r="M269" s="284"/>
      <c r="N269" s="285"/>
      <c r="O269" s="285"/>
      <c r="P269" s="285"/>
      <c r="Q269" s="285"/>
      <c r="R269" s="285"/>
      <c r="S269" s="285"/>
      <c r="T269" s="28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87" t="s">
        <v>163</v>
      </c>
      <c r="AU269" s="287" t="s">
        <v>83</v>
      </c>
      <c r="AV269" s="15" t="s">
        <v>81</v>
      </c>
      <c r="AW269" s="15" t="s">
        <v>30</v>
      </c>
      <c r="AX269" s="15" t="s">
        <v>73</v>
      </c>
      <c r="AY269" s="287" t="s">
        <v>150</v>
      </c>
    </row>
    <row r="270" s="13" customFormat="1">
      <c r="A270" s="13"/>
      <c r="B270" s="246"/>
      <c r="C270" s="247"/>
      <c r="D270" s="239" t="s">
        <v>163</v>
      </c>
      <c r="E270" s="248" t="s">
        <v>1</v>
      </c>
      <c r="F270" s="249" t="s">
        <v>501</v>
      </c>
      <c r="G270" s="247"/>
      <c r="H270" s="250">
        <v>16.280000000000001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163</v>
      </c>
      <c r="AU270" s="256" t="s">
        <v>83</v>
      </c>
      <c r="AV270" s="13" t="s">
        <v>83</v>
      </c>
      <c r="AW270" s="13" t="s">
        <v>30</v>
      </c>
      <c r="AX270" s="13" t="s">
        <v>73</v>
      </c>
      <c r="AY270" s="256" t="s">
        <v>150</v>
      </c>
    </row>
    <row r="271" s="14" customFormat="1">
      <c r="A271" s="14"/>
      <c r="B271" s="257"/>
      <c r="C271" s="258"/>
      <c r="D271" s="239" t="s">
        <v>163</v>
      </c>
      <c r="E271" s="259" t="s">
        <v>1</v>
      </c>
      <c r="F271" s="260" t="s">
        <v>165</v>
      </c>
      <c r="G271" s="258"/>
      <c r="H271" s="261">
        <v>16.280000000000001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7" t="s">
        <v>163</v>
      </c>
      <c r="AU271" s="267" t="s">
        <v>83</v>
      </c>
      <c r="AV271" s="14" t="s">
        <v>157</v>
      </c>
      <c r="AW271" s="14" t="s">
        <v>30</v>
      </c>
      <c r="AX271" s="14" t="s">
        <v>81</v>
      </c>
      <c r="AY271" s="267" t="s">
        <v>150</v>
      </c>
    </row>
    <row r="272" s="2" customFormat="1" ht="21.75" customHeight="1">
      <c r="A272" s="38"/>
      <c r="B272" s="39"/>
      <c r="C272" s="226" t="s">
        <v>360</v>
      </c>
      <c r="D272" s="226" t="s">
        <v>152</v>
      </c>
      <c r="E272" s="227" t="s">
        <v>514</v>
      </c>
      <c r="F272" s="228" t="s">
        <v>515</v>
      </c>
      <c r="G272" s="229" t="s">
        <v>176</v>
      </c>
      <c r="H272" s="230">
        <v>7.4400000000000004</v>
      </c>
      <c r="I272" s="231"/>
      <c r="J272" s="232">
        <f>ROUND(I272*H272,2)</f>
        <v>0</v>
      </c>
      <c r="K272" s="228" t="s">
        <v>156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0.014</v>
      </c>
      <c r="T272" s="236">
        <f>S272*H272</f>
        <v>0.10416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264</v>
      </c>
      <c r="AT272" s="237" t="s">
        <v>152</v>
      </c>
      <c r="AU272" s="237" t="s">
        <v>83</v>
      </c>
      <c r="AY272" s="17" t="s">
        <v>150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81</v>
      </c>
      <c r="BK272" s="238">
        <f>ROUND(I272*H272,2)</f>
        <v>0</v>
      </c>
      <c r="BL272" s="17" t="s">
        <v>264</v>
      </c>
      <c r="BM272" s="237" t="s">
        <v>516</v>
      </c>
    </row>
    <row r="273" s="2" customFormat="1">
      <c r="A273" s="38"/>
      <c r="B273" s="39"/>
      <c r="C273" s="40"/>
      <c r="D273" s="239" t="s">
        <v>159</v>
      </c>
      <c r="E273" s="40"/>
      <c r="F273" s="240" t="s">
        <v>517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159</v>
      </c>
      <c r="AU273" s="17" t="s">
        <v>83</v>
      </c>
    </row>
    <row r="274" s="2" customFormat="1">
      <c r="A274" s="38"/>
      <c r="B274" s="39"/>
      <c r="C274" s="40"/>
      <c r="D274" s="244" t="s">
        <v>161</v>
      </c>
      <c r="E274" s="40"/>
      <c r="F274" s="245" t="s">
        <v>518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161</v>
      </c>
      <c r="AU274" s="17" t="s">
        <v>83</v>
      </c>
    </row>
    <row r="275" s="13" customFormat="1">
      <c r="A275" s="13"/>
      <c r="B275" s="246"/>
      <c r="C275" s="247"/>
      <c r="D275" s="239" t="s">
        <v>163</v>
      </c>
      <c r="E275" s="248" t="s">
        <v>1</v>
      </c>
      <c r="F275" s="249" t="s">
        <v>519</v>
      </c>
      <c r="G275" s="247"/>
      <c r="H275" s="250">
        <v>7.4400000000000004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163</v>
      </c>
      <c r="AU275" s="256" t="s">
        <v>83</v>
      </c>
      <c r="AV275" s="13" t="s">
        <v>83</v>
      </c>
      <c r="AW275" s="13" t="s">
        <v>30</v>
      </c>
      <c r="AX275" s="13" t="s">
        <v>73</v>
      </c>
      <c r="AY275" s="256" t="s">
        <v>150</v>
      </c>
    </row>
    <row r="276" s="14" customFormat="1">
      <c r="A276" s="14"/>
      <c r="B276" s="257"/>
      <c r="C276" s="258"/>
      <c r="D276" s="239" t="s">
        <v>163</v>
      </c>
      <c r="E276" s="259" t="s">
        <v>1</v>
      </c>
      <c r="F276" s="260" t="s">
        <v>165</v>
      </c>
      <c r="G276" s="258"/>
      <c r="H276" s="261">
        <v>7.4400000000000004</v>
      </c>
      <c r="I276" s="262"/>
      <c r="J276" s="258"/>
      <c r="K276" s="258"/>
      <c r="L276" s="263"/>
      <c r="M276" s="264"/>
      <c r="N276" s="265"/>
      <c r="O276" s="265"/>
      <c r="P276" s="265"/>
      <c r="Q276" s="265"/>
      <c r="R276" s="265"/>
      <c r="S276" s="265"/>
      <c r="T276" s="26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7" t="s">
        <v>163</v>
      </c>
      <c r="AU276" s="267" t="s">
        <v>83</v>
      </c>
      <c r="AV276" s="14" t="s">
        <v>157</v>
      </c>
      <c r="AW276" s="14" t="s">
        <v>30</v>
      </c>
      <c r="AX276" s="14" t="s">
        <v>81</v>
      </c>
      <c r="AY276" s="267" t="s">
        <v>150</v>
      </c>
    </row>
    <row r="277" s="12" customFormat="1" ht="22.8" customHeight="1">
      <c r="A277" s="12"/>
      <c r="B277" s="210"/>
      <c r="C277" s="211"/>
      <c r="D277" s="212" t="s">
        <v>72</v>
      </c>
      <c r="E277" s="224" t="s">
        <v>520</v>
      </c>
      <c r="F277" s="224" t="s">
        <v>521</v>
      </c>
      <c r="G277" s="211"/>
      <c r="H277" s="211"/>
      <c r="I277" s="214"/>
      <c r="J277" s="225">
        <f>BK277</f>
        <v>0</v>
      </c>
      <c r="K277" s="211"/>
      <c r="L277" s="216"/>
      <c r="M277" s="217"/>
      <c r="N277" s="218"/>
      <c r="O277" s="218"/>
      <c r="P277" s="219">
        <f>SUM(P278:P302)</f>
        <v>0</v>
      </c>
      <c r="Q277" s="218"/>
      <c r="R277" s="219">
        <f>SUM(R278:R302)</f>
        <v>0</v>
      </c>
      <c r="S277" s="218"/>
      <c r="T277" s="220">
        <f>SUM(T278:T302)</f>
        <v>0.22870300000000002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1" t="s">
        <v>83</v>
      </c>
      <c r="AT277" s="222" t="s">
        <v>72</v>
      </c>
      <c r="AU277" s="222" t="s">
        <v>81</v>
      </c>
      <c r="AY277" s="221" t="s">
        <v>150</v>
      </c>
      <c r="BK277" s="223">
        <f>SUM(BK278:BK302)</f>
        <v>0</v>
      </c>
    </row>
    <row r="278" s="2" customFormat="1" ht="16.5" customHeight="1">
      <c r="A278" s="38"/>
      <c r="B278" s="39"/>
      <c r="C278" s="226" t="s">
        <v>180</v>
      </c>
      <c r="D278" s="226" t="s">
        <v>152</v>
      </c>
      <c r="E278" s="227" t="s">
        <v>522</v>
      </c>
      <c r="F278" s="228" t="s">
        <v>523</v>
      </c>
      <c r="G278" s="229" t="s">
        <v>224</v>
      </c>
      <c r="H278" s="230">
        <v>7.4000000000000004</v>
      </c>
      <c r="I278" s="231"/>
      <c r="J278" s="232">
        <f>ROUND(I278*H278,2)</f>
        <v>0</v>
      </c>
      <c r="K278" s="228" t="s">
        <v>156</v>
      </c>
      <c r="L278" s="44"/>
      <c r="M278" s="233" t="s">
        <v>1</v>
      </c>
      <c r="N278" s="234" t="s">
        <v>38</v>
      </c>
      <c r="O278" s="91"/>
      <c r="P278" s="235">
        <f>O278*H278</f>
        <v>0</v>
      </c>
      <c r="Q278" s="235">
        <v>0</v>
      </c>
      <c r="R278" s="235">
        <f>Q278*H278</f>
        <v>0</v>
      </c>
      <c r="S278" s="235">
        <v>0.0016999999999999999</v>
      </c>
      <c r="T278" s="236">
        <f>S278*H278</f>
        <v>0.012579999999999999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7" t="s">
        <v>264</v>
      </c>
      <c r="AT278" s="237" t="s">
        <v>152</v>
      </c>
      <c r="AU278" s="237" t="s">
        <v>83</v>
      </c>
      <c r="AY278" s="17" t="s">
        <v>150</v>
      </c>
      <c r="BE278" s="238">
        <f>IF(N278="základní",J278,0)</f>
        <v>0</v>
      </c>
      <c r="BF278" s="238">
        <f>IF(N278="snížená",J278,0)</f>
        <v>0</v>
      </c>
      <c r="BG278" s="238">
        <f>IF(N278="zákl. přenesená",J278,0)</f>
        <v>0</v>
      </c>
      <c r="BH278" s="238">
        <f>IF(N278="sníž. přenesená",J278,0)</f>
        <v>0</v>
      </c>
      <c r="BI278" s="238">
        <f>IF(N278="nulová",J278,0)</f>
        <v>0</v>
      </c>
      <c r="BJ278" s="17" t="s">
        <v>81</v>
      </c>
      <c r="BK278" s="238">
        <f>ROUND(I278*H278,2)</f>
        <v>0</v>
      </c>
      <c r="BL278" s="17" t="s">
        <v>264</v>
      </c>
      <c r="BM278" s="237" t="s">
        <v>524</v>
      </c>
    </row>
    <row r="279" s="2" customFormat="1">
      <c r="A279" s="38"/>
      <c r="B279" s="39"/>
      <c r="C279" s="40"/>
      <c r="D279" s="239" t="s">
        <v>159</v>
      </c>
      <c r="E279" s="40"/>
      <c r="F279" s="240" t="s">
        <v>525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159</v>
      </c>
      <c r="AU279" s="17" t="s">
        <v>83</v>
      </c>
    </row>
    <row r="280" s="2" customFormat="1">
      <c r="A280" s="38"/>
      <c r="B280" s="39"/>
      <c r="C280" s="40"/>
      <c r="D280" s="244" t="s">
        <v>161</v>
      </c>
      <c r="E280" s="40"/>
      <c r="F280" s="245" t="s">
        <v>526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161</v>
      </c>
      <c r="AU280" s="17" t="s">
        <v>83</v>
      </c>
    </row>
    <row r="281" s="13" customFormat="1">
      <c r="A281" s="13"/>
      <c r="B281" s="246"/>
      <c r="C281" s="247"/>
      <c r="D281" s="239" t="s">
        <v>163</v>
      </c>
      <c r="E281" s="248" t="s">
        <v>1</v>
      </c>
      <c r="F281" s="249" t="s">
        <v>527</v>
      </c>
      <c r="G281" s="247"/>
      <c r="H281" s="250">
        <v>7.4000000000000004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163</v>
      </c>
      <c r="AU281" s="256" t="s">
        <v>83</v>
      </c>
      <c r="AV281" s="13" t="s">
        <v>83</v>
      </c>
      <c r="AW281" s="13" t="s">
        <v>30</v>
      </c>
      <c r="AX281" s="13" t="s">
        <v>81</v>
      </c>
      <c r="AY281" s="256" t="s">
        <v>150</v>
      </c>
    </row>
    <row r="282" s="2" customFormat="1" ht="24.15" customHeight="1">
      <c r="A282" s="38"/>
      <c r="B282" s="39"/>
      <c r="C282" s="226" t="s">
        <v>375</v>
      </c>
      <c r="D282" s="226" t="s">
        <v>152</v>
      </c>
      <c r="E282" s="227" t="s">
        <v>528</v>
      </c>
      <c r="F282" s="228" t="s">
        <v>529</v>
      </c>
      <c r="G282" s="229" t="s">
        <v>224</v>
      </c>
      <c r="H282" s="230">
        <v>8.8000000000000007</v>
      </c>
      <c r="I282" s="231"/>
      <c r="J282" s="232">
        <f>ROUND(I282*H282,2)</f>
        <v>0</v>
      </c>
      <c r="K282" s="228" t="s">
        <v>156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0.0017700000000000001</v>
      </c>
      <c r="T282" s="236">
        <f>S282*H282</f>
        <v>0.015576000000000001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264</v>
      </c>
      <c r="AT282" s="237" t="s">
        <v>152</v>
      </c>
      <c r="AU282" s="237" t="s">
        <v>83</v>
      </c>
      <c r="AY282" s="17" t="s">
        <v>150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81</v>
      </c>
      <c r="BK282" s="238">
        <f>ROUND(I282*H282,2)</f>
        <v>0</v>
      </c>
      <c r="BL282" s="17" t="s">
        <v>264</v>
      </c>
      <c r="BM282" s="237" t="s">
        <v>530</v>
      </c>
    </row>
    <row r="283" s="2" customFormat="1">
      <c r="A283" s="38"/>
      <c r="B283" s="39"/>
      <c r="C283" s="40"/>
      <c r="D283" s="239" t="s">
        <v>159</v>
      </c>
      <c r="E283" s="40"/>
      <c r="F283" s="240" t="s">
        <v>531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83</v>
      </c>
    </row>
    <row r="284" s="2" customFormat="1">
      <c r="A284" s="38"/>
      <c r="B284" s="39"/>
      <c r="C284" s="40"/>
      <c r="D284" s="244" t="s">
        <v>161</v>
      </c>
      <c r="E284" s="40"/>
      <c r="F284" s="245" t="s">
        <v>532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83</v>
      </c>
    </row>
    <row r="285" s="13" customFormat="1">
      <c r="A285" s="13"/>
      <c r="B285" s="246"/>
      <c r="C285" s="247"/>
      <c r="D285" s="239" t="s">
        <v>163</v>
      </c>
      <c r="E285" s="248" t="s">
        <v>1</v>
      </c>
      <c r="F285" s="249" t="s">
        <v>512</v>
      </c>
      <c r="G285" s="247"/>
      <c r="H285" s="250">
        <v>8.8000000000000007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6" t="s">
        <v>163</v>
      </c>
      <c r="AU285" s="256" t="s">
        <v>83</v>
      </c>
      <c r="AV285" s="13" t="s">
        <v>83</v>
      </c>
      <c r="AW285" s="13" t="s">
        <v>30</v>
      </c>
      <c r="AX285" s="13" t="s">
        <v>81</v>
      </c>
      <c r="AY285" s="256" t="s">
        <v>150</v>
      </c>
    </row>
    <row r="286" s="2" customFormat="1" ht="16.5" customHeight="1">
      <c r="A286" s="38"/>
      <c r="B286" s="39"/>
      <c r="C286" s="226" t="s">
        <v>384</v>
      </c>
      <c r="D286" s="226" t="s">
        <v>152</v>
      </c>
      <c r="E286" s="227" t="s">
        <v>533</v>
      </c>
      <c r="F286" s="228" t="s">
        <v>534</v>
      </c>
      <c r="G286" s="229" t="s">
        <v>224</v>
      </c>
      <c r="H286" s="230">
        <v>1.7</v>
      </c>
      <c r="I286" s="231"/>
      <c r="J286" s="232">
        <f>ROUND(I286*H286,2)</f>
        <v>0</v>
      </c>
      <c r="K286" s="228" t="s">
        <v>156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0.00167</v>
      </c>
      <c r="T286" s="236">
        <f>S286*H286</f>
        <v>0.0028389999999999999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264</v>
      </c>
      <c r="AT286" s="237" t="s">
        <v>152</v>
      </c>
      <c r="AU286" s="237" t="s">
        <v>83</v>
      </c>
      <c r="AY286" s="17" t="s">
        <v>150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81</v>
      </c>
      <c r="BK286" s="238">
        <f>ROUND(I286*H286,2)</f>
        <v>0</v>
      </c>
      <c r="BL286" s="17" t="s">
        <v>264</v>
      </c>
      <c r="BM286" s="237" t="s">
        <v>535</v>
      </c>
    </row>
    <row r="287" s="2" customFormat="1">
      <c r="A287" s="38"/>
      <c r="B287" s="39"/>
      <c r="C287" s="40"/>
      <c r="D287" s="239" t="s">
        <v>159</v>
      </c>
      <c r="E287" s="40"/>
      <c r="F287" s="240" t="s">
        <v>536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159</v>
      </c>
      <c r="AU287" s="17" t="s">
        <v>83</v>
      </c>
    </row>
    <row r="288" s="2" customFormat="1">
      <c r="A288" s="38"/>
      <c r="B288" s="39"/>
      <c r="C288" s="40"/>
      <c r="D288" s="244" t="s">
        <v>161</v>
      </c>
      <c r="E288" s="40"/>
      <c r="F288" s="245" t="s">
        <v>537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161</v>
      </c>
      <c r="AU288" s="17" t="s">
        <v>83</v>
      </c>
    </row>
    <row r="289" s="13" customFormat="1">
      <c r="A289" s="13"/>
      <c r="B289" s="246"/>
      <c r="C289" s="247"/>
      <c r="D289" s="239" t="s">
        <v>163</v>
      </c>
      <c r="E289" s="248" t="s">
        <v>1</v>
      </c>
      <c r="F289" s="249" t="s">
        <v>538</v>
      </c>
      <c r="G289" s="247"/>
      <c r="H289" s="250">
        <v>1.7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163</v>
      </c>
      <c r="AU289" s="256" t="s">
        <v>83</v>
      </c>
      <c r="AV289" s="13" t="s">
        <v>83</v>
      </c>
      <c r="AW289" s="13" t="s">
        <v>30</v>
      </c>
      <c r="AX289" s="13" t="s">
        <v>73</v>
      </c>
      <c r="AY289" s="256" t="s">
        <v>150</v>
      </c>
    </row>
    <row r="290" s="14" customFormat="1">
      <c r="A290" s="14"/>
      <c r="B290" s="257"/>
      <c r="C290" s="258"/>
      <c r="D290" s="239" t="s">
        <v>163</v>
      </c>
      <c r="E290" s="259" t="s">
        <v>1</v>
      </c>
      <c r="F290" s="260" t="s">
        <v>165</v>
      </c>
      <c r="G290" s="258"/>
      <c r="H290" s="261">
        <v>1.7</v>
      </c>
      <c r="I290" s="262"/>
      <c r="J290" s="258"/>
      <c r="K290" s="258"/>
      <c r="L290" s="263"/>
      <c r="M290" s="264"/>
      <c r="N290" s="265"/>
      <c r="O290" s="265"/>
      <c r="P290" s="265"/>
      <c r="Q290" s="265"/>
      <c r="R290" s="265"/>
      <c r="S290" s="265"/>
      <c r="T290" s="26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7" t="s">
        <v>163</v>
      </c>
      <c r="AU290" s="267" t="s">
        <v>83</v>
      </c>
      <c r="AV290" s="14" t="s">
        <v>157</v>
      </c>
      <c r="AW290" s="14" t="s">
        <v>30</v>
      </c>
      <c r="AX290" s="14" t="s">
        <v>81</v>
      </c>
      <c r="AY290" s="267" t="s">
        <v>150</v>
      </c>
    </row>
    <row r="291" s="2" customFormat="1" ht="16.5" customHeight="1">
      <c r="A291" s="38"/>
      <c r="B291" s="39"/>
      <c r="C291" s="226" t="s">
        <v>389</v>
      </c>
      <c r="D291" s="226" t="s">
        <v>152</v>
      </c>
      <c r="E291" s="227" t="s">
        <v>539</v>
      </c>
      <c r="F291" s="228" t="s">
        <v>540</v>
      </c>
      <c r="G291" s="229" t="s">
        <v>224</v>
      </c>
      <c r="H291" s="230">
        <v>8.8000000000000007</v>
      </c>
      <c r="I291" s="231"/>
      <c r="J291" s="232">
        <f>ROUND(I291*H291,2)</f>
        <v>0</v>
      </c>
      <c r="K291" s="228" t="s">
        <v>156</v>
      </c>
      <c r="L291" s="44"/>
      <c r="M291" s="233" t="s">
        <v>1</v>
      </c>
      <c r="N291" s="234" t="s">
        <v>38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0.0025999999999999999</v>
      </c>
      <c r="T291" s="236">
        <f>S291*H291</f>
        <v>0.022880000000000001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264</v>
      </c>
      <c r="AT291" s="237" t="s">
        <v>152</v>
      </c>
      <c r="AU291" s="237" t="s">
        <v>83</v>
      </c>
      <c r="AY291" s="17" t="s">
        <v>150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81</v>
      </c>
      <c r="BK291" s="238">
        <f>ROUND(I291*H291,2)</f>
        <v>0</v>
      </c>
      <c r="BL291" s="17" t="s">
        <v>264</v>
      </c>
      <c r="BM291" s="237" t="s">
        <v>541</v>
      </c>
    </row>
    <row r="292" s="2" customFormat="1">
      <c r="A292" s="38"/>
      <c r="B292" s="39"/>
      <c r="C292" s="40"/>
      <c r="D292" s="239" t="s">
        <v>159</v>
      </c>
      <c r="E292" s="40"/>
      <c r="F292" s="240" t="s">
        <v>542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159</v>
      </c>
      <c r="AU292" s="17" t="s">
        <v>83</v>
      </c>
    </row>
    <row r="293" s="2" customFormat="1">
      <c r="A293" s="38"/>
      <c r="B293" s="39"/>
      <c r="C293" s="40"/>
      <c r="D293" s="244" t="s">
        <v>161</v>
      </c>
      <c r="E293" s="40"/>
      <c r="F293" s="245" t="s">
        <v>543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161</v>
      </c>
      <c r="AU293" s="17" t="s">
        <v>83</v>
      </c>
    </row>
    <row r="294" s="13" customFormat="1">
      <c r="A294" s="13"/>
      <c r="B294" s="246"/>
      <c r="C294" s="247"/>
      <c r="D294" s="239" t="s">
        <v>163</v>
      </c>
      <c r="E294" s="248" t="s">
        <v>1</v>
      </c>
      <c r="F294" s="249" t="s">
        <v>544</v>
      </c>
      <c r="G294" s="247"/>
      <c r="H294" s="250">
        <v>8.8000000000000007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163</v>
      </c>
      <c r="AU294" s="256" t="s">
        <v>83</v>
      </c>
      <c r="AV294" s="13" t="s">
        <v>83</v>
      </c>
      <c r="AW294" s="13" t="s">
        <v>30</v>
      </c>
      <c r="AX294" s="13" t="s">
        <v>81</v>
      </c>
      <c r="AY294" s="256" t="s">
        <v>150</v>
      </c>
    </row>
    <row r="295" s="2" customFormat="1" ht="16.5" customHeight="1">
      <c r="A295" s="38"/>
      <c r="B295" s="39"/>
      <c r="C295" s="226" t="s">
        <v>399</v>
      </c>
      <c r="D295" s="226" t="s">
        <v>152</v>
      </c>
      <c r="E295" s="227" t="s">
        <v>545</v>
      </c>
      <c r="F295" s="228" t="s">
        <v>546</v>
      </c>
      <c r="G295" s="229" t="s">
        <v>322</v>
      </c>
      <c r="H295" s="230">
        <v>16</v>
      </c>
      <c r="I295" s="231"/>
      <c r="J295" s="232">
        <f>ROUND(I295*H295,2)</f>
        <v>0</v>
      </c>
      <c r="K295" s="228" t="s">
        <v>156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0.0094000000000000004</v>
      </c>
      <c r="T295" s="236">
        <f>S295*H295</f>
        <v>0.15040000000000001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264</v>
      </c>
      <c r="AT295" s="237" t="s">
        <v>152</v>
      </c>
      <c r="AU295" s="237" t="s">
        <v>83</v>
      </c>
      <c r="AY295" s="17" t="s">
        <v>150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81</v>
      </c>
      <c r="BK295" s="238">
        <f>ROUND(I295*H295,2)</f>
        <v>0</v>
      </c>
      <c r="BL295" s="17" t="s">
        <v>264</v>
      </c>
      <c r="BM295" s="237" t="s">
        <v>547</v>
      </c>
    </row>
    <row r="296" s="2" customFormat="1">
      <c r="A296" s="38"/>
      <c r="B296" s="39"/>
      <c r="C296" s="40"/>
      <c r="D296" s="239" t="s">
        <v>159</v>
      </c>
      <c r="E296" s="40"/>
      <c r="F296" s="240" t="s">
        <v>548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159</v>
      </c>
      <c r="AU296" s="17" t="s">
        <v>83</v>
      </c>
    </row>
    <row r="297" s="2" customFormat="1">
      <c r="A297" s="38"/>
      <c r="B297" s="39"/>
      <c r="C297" s="40"/>
      <c r="D297" s="244" t="s">
        <v>161</v>
      </c>
      <c r="E297" s="40"/>
      <c r="F297" s="245" t="s">
        <v>549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161</v>
      </c>
      <c r="AU297" s="17" t="s">
        <v>83</v>
      </c>
    </row>
    <row r="298" s="13" customFormat="1">
      <c r="A298" s="13"/>
      <c r="B298" s="246"/>
      <c r="C298" s="247"/>
      <c r="D298" s="239" t="s">
        <v>163</v>
      </c>
      <c r="E298" s="248" t="s">
        <v>1</v>
      </c>
      <c r="F298" s="249" t="s">
        <v>264</v>
      </c>
      <c r="G298" s="247"/>
      <c r="H298" s="250">
        <v>16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163</v>
      </c>
      <c r="AU298" s="256" t="s">
        <v>83</v>
      </c>
      <c r="AV298" s="13" t="s">
        <v>83</v>
      </c>
      <c r="AW298" s="13" t="s">
        <v>30</v>
      </c>
      <c r="AX298" s="13" t="s">
        <v>81</v>
      </c>
      <c r="AY298" s="256" t="s">
        <v>150</v>
      </c>
    </row>
    <row r="299" s="2" customFormat="1" ht="16.5" customHeight="1">
      <c r="A299" s="38"/>
      <c r="B299" s="39"/>
      <c r="C299" s="226" t="s">
        <v>408</v>
      </c>
      <c r="D299" s="226" t="s">
        <v>152</v>
      </c>
      <c r="E299" s="227" t="s">
        <v>550</v>
      </c>
      <c r="F299" s="228" t="s">
        <v>551</v>
      </c>
      <c r="G299" s="229" t="s">
        <v>224</v>
      </c>
      <c r="H299" s="230">
        <v>6.2000000000000002</v>
      </c>
      <c r="I299" s="231"/>
      <c r="J299" s="232">
        <f>ROUND(I299*H299,2)</f>
        <v>0</v>
      </c>
      <c r="K299" s="228" t="s">
        <v>156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0.0039399999999999999</v>
      </c>
      <c r="T299" s="236">
        <f>S299*H299</f>
        <v>0.024428000000000002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264</v>
      </c>
      <c r="AT299" s="237" t="s">
        <v>152</v>
      </c>
      <c r="AU299" s="237" t="s">
        <v>83</v>
      </c>
      <c r="AY299" s="17" t="s">
        <v>150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81</v>
      </c>
      <c r="BK299" s="238">
        <f>ROUND(I299*H299,2)</f>
        <v>0</v>
      </c>
      <c r="BL299" s="17" t="s">
        <v>264</v>
      </c>
      <c r="BM299" s="237" t="s">
        <v>552</v>
      </c>
    </row>
    <row r="300" s="2" customFormat="1">
      <c r="A300" s="38"/>
      <c r="B300" s="39"/>
      <c r="C300" s="40"/>
      <c r="D300" s="239" t="s">
        <v>159</v>
      </c>
      <c r="E300" s="40"/>
      <c r="F300" s="240" t="s">
        <v>553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159</v>
      </c>
      <c r="AU300" s="17" t="s">
        <v>83</v>
      </c>
    </row>
    <row r="301" s="2" customFormat="1">
      <c r="A301" s="38"/>
      <c r="B301" s="39"/>
      <c r="C301" s="40"/>
      <c r="D301" s="244" t="s">
        <v>161</v>
      </c>
      <c r="E301" s="40"/>
      <c r="F301" s="245" t="s">
        <v>554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83</v>
      </c>
    </row>
    <row r="302" s="13" customFormat="1">
      <c r="A302" s="13"/>
      <c r="B302" s="246"/>
      <c r="C302" s="247"/>
      <c r="D302" s="239" t="s">
        <v>163</v>
      </c>
      <c r="E302" s="248" t="s">
        <v>1</v>
      </c>
      <c r="F302" s="249" t="s">
        <v>555</v>
      </c>
      <c r="G302" s="247"/>
      <c r="H302" s="250">
        <v>6.2000000000000002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163</v>
      </c>
      <c r="AU302" s="256" t="s">
        <v>83</v>
      </c>
      <c r="AV302" s="13" t="s">
        <v>83</v>
      </c>
      <c r="AW302" s="13" t="s">
        <v>30</v>
      </c>
      <c r="AX302" s="13" t="s">
        <v>81</v>
      </c>
      <c r="AY302" s="256" t="s">
        <v>150</v>
      </c>
    </row>
    <row r="303" s="12" customFormat="1" ht="22.8" customHeight="1">
      <c r="A303" s="12"/>
      <c r="B303" s="210"/>
      <c r="C303" s="211"/>
      <c r="D303" s="212" t="s">
        <v>72</v>
      </c>
      <c r="E303" s="224" t="s">
        <v>556</v>
      </c>
      <c r="F303" s="224" t="s">
        <v>557</v>
      </c>
      <c r="G303" s="211"/>
      <c r="H303" s="211"/>
      <c r="I303" s="214"/>
      <c r="J303" s="225">
        <f>BK303</f>
        <v>0</v>
      </c>
      <c r="K303" s="211"/>
      <c r="L303" s="216"/>
      <c r="M303" s="217"/>
      <c r="N303" s="218"/>
      <c r="O303" s="218"/>
      <c r="P303" s="219">
        <f>SUM(P304:P308)</f>
        <v>0</v>
      </c>
      <c r="Q303" s="218"/>
      <c r="R303" s="219">
        <f>SUM(R304:R308)</f>
        <v>0</v>
      </c>
      <c r="S303" s="218"/>
      <c r="T303" s="220">
        <f>SUM(T304:T308)</f>
        <v>0.029347950000000005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21" t="s">
        <v>83</v>
      </c>
      <c r="AT303" s="222" t="s">
        <v>72</v>
      </c>
      <c r="AU303" s="222" t="s">
        <v>81</v>
      </c>
      <c r="AY303" s="221" t="s">
        <v>150</v>
      </c>
      <c r="BK303" s="223">
        <f>SUM(BK304:BK308)</f>
        <v>0</v>
      </c>
    </row>
    <row r="304" s="2" customFormat="1" ht="16.5" customHeight="1">
      <c r="A304" s="38"/>
      <c r="B304" s="39"/>
      <c r="C304" s="226" t="s">
        <v>412</v>
      </c>
      <c r="D304" s="226" t="s">
        <v>152</v>
      </c>
      <c r="E304" s="227" t="s">
        <v>558</v>
      </c>
      <c r="F304" s="228" t="s">
        <v>559</v>
      </c>
      <c r="G304" s="229" t="s">
        <v>176</v>
      </c>
      <c r="H304" s="230">
        <v>1.4450000000000001</v>
      </c>
      <c r="I304" s="231"/>
      <c r="J304" s="232">
        <f>ROUND(I304*H304,2)</f>
        <v>0</v>
      </c>
      <c r="K304" s="228" t="s">
        <v>156</v>
      </c>
      <c r="L304" s="44"/>
      <c r="M304" s="233" t="s">
        <v>1</v>
      </c>
      <c r="N304" s="234" t="s">
        <v>38</v>
      </c>
      <c r="O304" s="91"/>
      <c r="P304" s="235">
        <f>O304*H304</f>
        <v>0</v>
      </c>
      <c r="Q304" s="235">
        <v>0</v>
      </c>
      <c r="R304" s="235">
        <f>Q304*H304</f>
        <v>0</v>
      </c>
      <c r="S304" s="235">
        <v>0.020310000000000002</v>
      </c>
      <c r="T304" s="236">
        <f>S304*H304</f>
        <v>0.029347950000000005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7" t="s">
        <v>264</v>
      </c>
      <c r="AT304" s="237" t="s">
        <v>152</v>
      </c>
      <c r="AU304" s="237" t="s">
        <v>83</v>
      </c>
      <c r="AY304" s="17" t="s">
        <v>150</v>
      </c>
      <c r="BE304" s="238">
        <f>IF(N304="základní",J304,0)</f>
        <v>0</v>
      </c>
      <c r="BF304" s="238">
        <f>IF(N304="snížená",J304,0)</f>
        <v>0</v>
      </c>
      <c r="BG304" s="238">
        <f>IF(N304="zákl. přenesená",J304,0)</f>
        <v>0</v>
      </c>
      <c r="BH304" s="238">
        <f>IF(N304="sníž. přenesená",J304,0)</f>
        <v>0</v>
      </c>
      <c r="BI304" s="238">
        <f>IF(N304="nulová",J304,0)</f>
        <v>0</v>
      </c>
      <c r="BJ304" s="17" t="s">
        <v>81</v>
      </c>
      <c r="BK304" s="238">
        <f>ROUND(I304*H304,2)</f>
        <v>0</v>
      </c>
      <c r="BL304" s="17" t="s">
        <v>264</v>
      </c>
      <c r="BM304" s="237" t="s">
        <v>560</v>
      </c>
    </row>
    <row r="305" s="2" customFormat="1">
      <c r="A305" s="38"/>
      <c r="B305" s="39"/>
      <c r="C305" s="40"/>
      <c r="D305" s="239" t="s">
        <v>159</v>
      </c>
      <c r="E305" s="40"/>
      <c r="F305" s="240" t="s">
        <v>559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159</v>
      </c>
      <c r="AU305" s="17" t="s">
        <v>83</v>
      </c>
    </row>
    <row r="306" s="2" customFormat="1">
      <c r="A306" s="38"/>
      <c r="B306" s="39"/>
      <c r="C306" s="40"/>
      <c r="D306" s="244" t="s">
        <v>161</v>
      </c>
      <c r="E306" s="40"/>
      <c r="F306" s="245" t="s">
        <v>561</v>
      </c>
      <c r="G306" s="40"/>
      <c r="H306" s="40"/>
      <c r="I306" s="241"/>
      <c r="J306" s="40"/>
      <c r="K306" s="40"/>
      <c r="L306" s="44"/>
      <c r="M306" s="242"/>
      <c r="N306" s="243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161</v>
      </c>
      <c r="AU306" s="17" t="s">
        <v>83</v>
      </c>
    </row>
    <row r="307" s="13" customFormat="1">
      <c r="A307" s="13"/>
      <c r="B307" s="246"/>
      <c r="C307" s="247"/>
      <c r="D307" s="239" t="s">
        <v>163</v>
      </c>
      <c r="E307" s="248" t="s">
        <v>1</v>
      </c>
      <c r="F307" s="249" t="s">
        <v>562</v>
      </c>
      <c r="G307" s="247"/>
      <c r="H307" s="250">
        <v>1.4450000000000001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6" t="s">
        <v>163</v>
      </c>
      <c r="AU307" s="256" t="s">
        <v>83</v>
      </c>
      <c r="AV307" s="13" t="s">
        <v>83</v>
      </c>
      <c r="AW307" s="13" t="s">
        <v>30</v>
      </c>
      <c r="AX307" s="13" t="s">
        <v>73</v>
      </c>
      <c r="AY307" s="256" t="s">
        <v>150</v>
      </c>
    </row>
    <row r="308" s="14" customFormat="1">
      <c r="A308" s="14"/>
      <c r="B308" s="257"/>
      <c r="C308" s="258"/>
      <c r="D308" s="239" t="s">
        <v>163</v>
      </c>
      <c r="E308" s="259" t="s">
        <v>1</v>
      </c>
      <c r="F308" s="260" t="s">
        <v>165</v>
      </c>
      <c r="G308" s="258"/>
      <c r="H308" s="261">
        <v>1.4450000000000001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163</v>
      </c>
      <c r="AU308" s="267" t="s">
        <v>83</v>
      </c>
      <c r="AV308" s="14" t="s">
        <v>157</v>
      </c>
      <c r="AW308" s="14" t="s">
        <v>30</v>
      </c>
      <c r="AX308" s="14" t="s">
        <v>81</v>
      </c>
      <c r="AY308" s="267" t="s">
        <v>150</v>
      </c>
    </row>
    <row r="309" s="12" customFormat="1" ht="25.92" customHeight="1">
      <c r="A309" s="12"/>
      <c r="B309" s="210"/>
      <c r="C309" s="211"/>
      <c r="D309" s="212" t="s">
        <v>72</v>
      </c>
      <c r="E309" s="213" t="s">
        <v>166</v>
      </c>
      <c r="F309" s="213" t="s">
        <v>372</v>
      </c>
      <c r="G309" s="211"/>
      <c r="H309" s="211"/>
      <c r="I309" s="214"/>
      <c r="J309" s="215">
        <f>BK309</f>
        <v>0</v>
      </c>
      <c r="K309" s="211"/>
      <c r="L309" s="216"/>
      <c r="M309" s="217"/>
      <c r="N309" s="218"/>
      <c r="O309" s="218"/>
      <c r="P309" s="219">
        <f>P310</f>
        <v>0</v>
      </c>
      <c r="Q309" s="218"/>
      <c r="R309" s="219">
        <f>R310</f>
        <v>1.380612</v>
      </c>
      <c r="S309" s="218"/>
      <c r="T309" s="220">
        <f>T310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1" t="s">
        <v>173</v>
      </c>
      <c r="AT309" s="222" t="s">
        <v>72</v>
      </c>
      <c r="AU309" s="222" t="s">
        <v>73</v>
      </c>
      <c r="AY309" s="221" t="s">
        <v>150</v>
      </c>
      <c r="BK309" s="223">
        <f>BK310</f>
        <v>0</v>
      </c>
    </row>
    <row r="310" s="12" customFormat="1" ht="22.8" customHeight="1">
      <c r="A310" s="12"/>
      <c r="B310" s="210"/>
      <c r="C310" s="211"/>
      <c r="D310" s="212" t="s">
        <v>72</v>
      </c>
      <c r="E310" s="224" t="s">
        <v>563</v>
      </c>
      <c r="F310" s="224" t="s">
        <v>564</v>
      </c>
      <c r="G310" s="211"/>
      <c r="H310" s="211"/>
      <c r="I310" s="214"/>
      <c r="J310" s="225">
        <f>BK310</f>
        <v>0</v>
      </c>
      <c r="K310" s="211"/>
      <c r="L310" s="216"/>
      <c r="M310" s="217"/>
      <c r="N310" s="218"/>
      <c r="O310" s="218"/>
      <c r="P310" s="219">
        <f>SUM(P311:P320)</f>
        <v>0</v>
      </c>
      <c r="Q310" s="218"/>
      <c r="R310" s="219">
        <f>SUM(R311:R320)</f>
        <v>1.380612</v>
      </c>
      <c r="S310" s="218"/>
      <c r="T310" s="220">
        <f>SUM(T311:T320)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1" t="s">
        <v>173</v>
      </c>
      <c r="AT310" s="222" t="s">
        <v>72</v>
      </c>
      <c r="AU310" s="222" t="s">
        <v>81</v>
      </c>
      <c r="AY310" s="221" t="s">
        <v>150</v>
      </c>
      <c r="BK310" s="223">
        <f>SUM(BK311:BK320)</f>
        <v>0</v>
      </c>
    </row>
    <row r="311" s="2" customFormat="1" ht="55.5" customHeight="1">
      <c r="A311" s="38"/>
      <c r="B311" s="39"/>
      <c r="C311" s="226" t="s">
        <v>565</v>
      </c>
      <c r="D311" s="226" t="s">
        <v>152</v>
      </c>
      <c r="E311" s="227" t="s">
        <v>566</v>
      </c>
      <c r="F311" s="228" t="s">
        <v>567</v>
      </c>
      <c r="G311" s="229" t="s">
        <v>155</v>
      </c>
      <c r="H311" s="230">
        <v>0.59999999999999998</v>
      </c>
      <c r="I311" s="231"/>
      <c r="J311" s="232">
        <f>ROUND(I311*H311,2)</f>
        <v>0</v>
      </c>
      <c r="K311" s="228" t="s">
        <v>1</v>
      </c>
      <c r="L311" s="44"/>
      <c r="M311" s="233" t="s">
        <v>1</v>
      </c>
      <c r="N311" s="234" t="s">
        <v>38</v>
      </c>
      <c r="O311" s="91"/>
      <c r="P311" s="235">
        <f>O311*H311</f>
        <v>0</v>
      </c>
      <c r="Q311" s="235">
        <v>0</v>
      </c>
      <c r="R311" s="235">
        <f>Q311*H311</f>
        <v>0</v>
      </c>
      <c r="S311" s="235">
        <v>0</v>
      </c>
      <c r="T311" s="23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7" t="s">
        <v>378</v>
      </c>
      <c r="AT311" s="237" t="s">
        <v>152</v>
      </c>
      <c r="AU311" s="237" t="s">
        <v>83</v>
      </c>
      <c r="AY311" s="17" t="s">
        <v>150</v>
      </c>
      <c r="BE311" s="238">
        <f>IF(N311="základní",J311,0)</f>
        <v>0</v>
      </c>
      <c r="BF311" s="238">
        <f>IF(N311="snížená",J311,0)</f>
        <v>0</v>
      </c>
      <c r="BG311" s="238">
        <f>IF(N311="zákl. přenesená",J311,0)</f>
        <v>0</v>
      </c>
      <c r="BH311" s="238">
        <f>IF(N311="sníž. přenesená",J311,0)</f>
        <v>0</v>
      </c>
      <c r="BI311" s="238">
        <f>IF(N311="nulová",J311,0)</f>
        <v>0</v>
      </c>
      <c r="BJ311" s="17" t="s">
        <v>81</v>
      </c>
      <c r="BK311" s="238">
        <f>ROUND(I311*H311,2)</f>
        <v>0</v>
      </c>
      <c r="BL311" s="17" t="s">
        <v>378</v>
      </c>
      <c r="BM311" s="237" t="s">
        <v>568</v>
      </c>
    </row>
    <row r="312" s="2" customFormat="1">
      <c r="A312" s="38"/>
      <c r="B312" s="39"/>
      <c r="C312" s="40"/>
      <c r="D312" s="239" t="s">
        <v>159</v>
      </c>
      <c r="E312" s="40"/>
      <c r="F312" s="240" t="s">
        <v>567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159</v>
      </c>
      <c r="AU312" s="17" t="s">
        <v>83</v>
      </c>
    </row>
    <row r="313" s="15" customFormat="1">
      <c r="A313" s="15"/>
      <c r="B313" s="278"/>
      <c r="C313" s="279"/>
      <c r="D313" s="239" t="s">
        <v>163</v>
      </c>
      <c r="E313" s="280" t="s">
        <v>1</v>
      </c>
      <c r="F313" s="281" t="s">
        <v>569</v>
      </c>
      <c r="G313" s="279"/>
      <c r="H313" s="280" t="s">
        <v>1</v>
      </c>
      <c r="I313" s="282"/>
      <c r="J313" s="279"/>
      <c r="K313" s="279"/>
      <c r="L313" s="283"/>
      <c r="M313" s="284"/>
      <c r="N313" s="285"/>
      <c r="O313" s="285"/>
      <c r="P313" s="285"/>
      <c r="Q313" s="285"/>
      <c r="R313" s="285"/>
      <c r="S313" s="285"/>
      <c r="T313" s="286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87" t="s">
        <v>163</v>
      </c>
      <c r="AU313" s="287" t="s">
        <v>83</v>
      </c>
      <c r="AV313" s="15" t="s">
        <v>81</v>
      </c>
      <c r="AW313" s="15" t="s">
        <v>30</v>
      </c>
      <c r="AX313" s="15" t="s">
        <v>73</v>
      </c>
      <c r="AY313" s="287" t="s">
        <v>150</v>
      </c>
    </row>
    <row r="314" s="13" customFormat="1">
      <c r="A314" s="13"/>
      <c r="B314" s="246"/>
      <c r="C314" s="247"/>
      <c r="D314" s="239" t="s">
        <v>163</v>
      </c>
      <c r="E314" s="248" t="s">
        <v>1</v>
      </c>
      <c r="F314" s="249" t="s">
        <v>570</v>
      </c>
      <c r="G314" s="247"/>
      <c r="H314" s="250">
        <v>0.59999999999999998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6" t="s">
        <v>163</v>
      </c>
      <c r="AU314" s="256" t="s">
        <v>83</v>
      </c>
      <c r="AV314" s="13" t="s">
        <v>83</v>
      </c>
      <c r="AW314" s="13" t="s">
        <v>30</v>
      </c>
      <c r="AX314" s="13" t="s">
        <v>73</v>
      </c>
      <c r="AY314" s="256" t="s">
        <v>150</v>
      </c>
    </row>
    <row r="315" s="14" customFormat="1">
      <c r="A315" s="14"/>
      <c r="B315" s="257"/>
      <c r="C315" s="258"/>
      <c r="D315" s="239" t="s">
        <v>163</v>
      </c>
      <c r="E315" s="259" t="s">
        <v>1</v>
      </c>
      <c r="F315" s="260" t="s">
        <v>165</v>
      </c>
      <c r="G315" s="258"/>
      <c r="H315" s="261">
        <v>0.59999999999999998</v>
      </c>
      <c r="I315" s="262"/>
      <c r="J315" s="258"/>
      <c r="K315" s="258"/>
      <c r="L315" s="263"/>
      <c r="M315" s="264"/>
      <c r="N315" s="265"/>
      <c r="O315" s="265"/>
      <c r="P315" s="265"/>
      <c r="Q315" s="265"/>
      <c r="R315" s="265"/>
      <c r="S315" s="265"/>
      <c r="T315" s="26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7" t="s">
        <v>163</v>
      </c>
      <c r="AU315" s="267" t="s">
        <v>83</v>
      </c>
      <c r="AV315" s="14" t="s">
        <v>157</v>
      </c>
      <c r="AW315" s="14" t="s">
        <v>30</v>
      </c>
      <c r="AX315" s="14" t="s">
        <v>81</v>
      </c>
      <c r="AY315" s="267" t="s">
        <v>150</v>
      </c>
    </row>
    <row r="316" s="2" customFormat="1" ht="33" customHeight="1">
      <c r="A316" s="38"/>
      <c r="B316" s="39"/>
      <c r="C316" s="226" t="s">
        <v>571</v>
      </c>
      <c r="D316" s="226" t="s">
        <v>152</v>
      </c>
      <c r="E316" s="227" t="s">
        <v>572</v>
      </c>
      <c r="F316" s="228" t="s">
        <v>573</v>
      </c>
      <c r="G316" s="229" t="s">
        <v>155</v>
      </c>
      <c r="H316" s="230">
        <v>0.59999999999999998</v>
      </c>
      <c r="I316" s="231"/>
      <c r="J316" s="232">
        <f>ROUND(I316*H316,2)</f>
        <v>0</v>
      </c>
      <c r="K316" s="228" t="s">
        <v>1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2.3010199999999998</v>
      </c>
      <c r="R316" s="235">
        <f>Q316*H316</f>
        <v>1.380612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378</v>
      </c>
      <c r="AT316" s="237" t="s">
        <v>152</v>
      </c>
      <c r="AU316" s="237" t="s">
        <v>83</v>
      </c>
      <c r="AY316" s="17" t="s">
        <v>150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81</v>
      </c>
      <c r="BK316" s="238">
        <f>ROUND(I316*H316,2)</f>
        <v>0</v>
      </c>
      <c r="BL316" s="17" t="s">
        <v>378</v>
      </c>
      <c r="BM316" s="237" t="s">
        <v>574</v>
      </c>
    </row>
    <row r="317" s="2" customFormat="1">
      <c r="A317" s="38"/>
      <c r="B317" s="39"/>
      <c r="C317" s="40"/>
      <c r="D317" s="239" t="s">
        <v>159</v>
      </c>
      <c r="E317" s="40"/>
      <c r="F317" s="240" t="s">
        <v>573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159</v>
      </c>
      <c r="AU317" s="17" t="s">
        <v>83</v>
      </c>
    </row>
    <row r="318" s="15" customFormat="1">
      <c r="A318" s="15"/>
      <c r="B318" s="278"/>
      <c r="C318" s="279"/>
      <c r="D318" s="239" t="s">
        <v>163</v>
      </c>
      <c r="E318" s="280" t="s">
        <v>1</v>
      </c>
      <c r="F318" s="281" t="s">
        <v>569</v>
      </c>
      <c r="G318" s="279"/>
      <c r="H318" s="280" t="s">
        <v>1</v>
      </c>
      <c r="I318" s="282"/>
      <c r="J318" s="279"/>
      <c r="K318" s="279"/>
      <c r="L318" s="283"/>
      <c r="M318" s="284"/>
      <c r="N318" s="285"/>
      <c r="O318" s="285"/>
      <c r="P318" s="285"/>
      <c r="Q318" s="285"/>
      <c r="R318" s="285"/>
      <c r="S318" s="285"/>
      <c r="T318" s="28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87" t="s">
        <v>163</v>
      </c>
      <c r="AU318" s="287" t="s">
        <v>83</v>
      </c>
      <c r="AV318" s="15" t="s">
        <v>81</v>
      </c>
      <c r="AW318" s="15" t="s">
        <v>30</v>
      </c>
      <c r="AX318" s="15" t="s">
        <v>73</v>
      </c>
      <c r="AY318" s="287" t="s">
        <v>150</v>
      </c>
    </row>
    <row r="319" s="13" customFormat="1">
      <c r="A319" s="13"/>
      <c r="B319" s="246"/>
      <c r="C319" s="247"/>
      <c r="D319" s="239" t="s">
        <v>163</v>
      </c>
      <c r="E319" s="248" t="s">
        <v>1</v>
      </c>
      <c r="F319" s="249" t="s">
        <v>570</v>
      </c>
      <c r="G319" s="247"/>
      <c r="H319" s="250">
        <v>0.59999999999999998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163</v>
      </c>
      <c r="AU319" s="256" t="s">
        <v>83</v>
      </c>
      <c r="AV319" s="13" t="s">
        <v>83</v>
      </c>
      <c r="AW319" s="13" t="s">
        <v>30</v>
      </c>
      <c r="AX319" s="13" t="s">
        <v>73</v>
      </c>
      <c r="AY319" s="256" t="s">
        <v>150</v>
      </c>
    </row>
    <row r="320" s="14" customFormat="1">
      <c r="A320" s="14"/>
      <c r="B320" s="257"/>
      <c r="C320" s="258"/>
      <c r="D320" s="239" t="s">
        <v>163</v>
      </c>
      <c r="E320" s="259" t="s">
        <v>1</v>
      </c>
      <c r="F320" s="260" t="s">
        <v>165</v>
      </c>
      <c r="G320" s="258"/>
      <c r="H320" s="261">
        <v>0.59999999999999998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7" t="s">
        <v>163</v>
      </c>
      <c r="AU320" s="267" t="s">
        <v>83</v>
      </c>
      <c r="AV320" s="14" t="s">
        <v>157</v>
      </c>
      <c r="AW320" s="14" t="s">
        <v>30</v>
      </c>
      <c r="AX320" s="14" t="s">
        <v>81</v>
      </c>
      <c r="AY320" s="267" t="s">
        <v>150</v>
      </c>
    </row>
    <row r="321" s="12" customFormat="1" ht="25.92" customHeight="1">
      <c r="A321" s="12"/>
      <c r="B321" s="210"/>
      <c r="C321" s="211"/>
      <c r="D321" s="212" t="s">
        <v>72</v>
      </c>
      <c r="E321" s="213" t="s">
        <v>382</v>
      </c>
      <c r="F321" s="213" t="s">
        <v>383</v>
      </c>
      <c r="G321" s="211"/>
      <c r="H321" s="211"/>
      <c r="I321" s="214"/>
      <c r="J321" s="215">
        <f>BK321</f>
        <v>0</v>
      </c>
      <c r="K321" s="211"/>
      <c r="L321" s="216"/>
      <c r="M321" s="217"/>
      <c r="N321" s="218"/>
      <c r="O321" s="218"/>
      <c r="P321" s="219">
        <f>SUM(P322:P326)</f>
        <v>0</v>
      </c>
      <c r="Q321" s="218"/>
      <c r="R321" s="219">
        <f>SUM(R322:R326)</f>
        <v>0</v>
      </c>
      <c r="S321" s="218"/>
      <c r="T321" s="220">
        <f>SUM(T322:T326)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1" t="s">
        <v>157</v>
      </c>
      <c r="AT321" s="222" t="s">
        <v>72</v>
      </c>
      <c r="AU321" s="222" t="s">
        <v>73</v>
      </c>
      <c r="AY321" s="221" t="s">
        <v>150</v>
      </c>
      <c r="BK321" s="223">
        <f>SUM(BK322:BK326)</f>
        <v>0</v>
      </c>
    </row>
    <row r="322" s="2" customFormat="1" ht="16.5" customHeight="1">
      <c r="A322" s="38"/>
      <c r="B322" s="39"/>
      <c r="C322" s="226" t="s">
        <v>575</v>
      </c>
      <c r="D322" s="226" t="s">
        <v>152</v>
      </c>
      <c r="E322" s="227" t="s">
        <v>576</v>
      </c>
      <c r="F322" s="228" t="s">
        <v>386</v>
      </c>
      <c r="G322" s="229" t="s">
        <v>387</v>
      </c>
      <c r="H322" s="230">
        <v>1</v>
      </c>
      <c r="I322" s="231"/>
      <c r="J322" s="232">
        <f>ROUND(I322*H322,2)</f>
        <v>0</v>
      </c>
      <c r="K322" s="228" t="s">
        <v>1</v>
      </c>
      <c r="L322" s="44"/>
      <c r="M322" s="233" t="s">
        <v>1</v>
      </c>
      <c r="N322" s="234" t="s">
        <v>38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577</v>
      </c>
      <c r="AT322" s="237" t="s">
        <v>152</v>
      </c>
      <c r="AU322" s="237" t="s">
        <v>81</v>
      </c>
      <c r="AY322" s="17" t="s">
        <v>150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81</v>
      </c>
      <c r="BK322" s="238">
        <f>ROUND(I322*H322,2)</f>
        <v>0</v>
      </c>
      <c r="BL322" s="17" t="s">
        <v>577</v>
      </c>
      <c r="BM322" s="237" t="s">
        <v>578</v>
      </c>
    </row>
    <row r="323" s="2" customFormat="1">
      <c r="A323" s="38"/>
      <c r="B323" s="39"/>
      <c r="C323" s="40"/>
      <c r="D323" s="239" t="s">
        <v>159</v>
      </c>
      <c r="E323" s="40"/>
      <c r="F323" s="240" t="s">
        <v>386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159</v>
      </c>
      <c r="AU323" s="17" t="s">
        <v>81</v>
      </c>
    </row>
    <row r="324" s="2" customFormat="1" ht="16.5" customHeight="1">
      <c r="A324" s="38"/>
      <c r="B324" s="39"/>
      <c r="C324" s="226" t="s">
        <v>579</v>
      </c>
      <c r="D324" s="226" t="s">
        <v>152</v>
      </c>
      <c r="E324" s="227" t="s">
        <v>580</v>
      </c>
      <c r="F324" s="228" t="s">
        <v>581</v>
      </c>
      <c r="G324" s="229" t="s">
        <v>387</v>
      </c>
      <c r="H324" s="230">
        <v>1</v>
      </c>
      <c r="I324" s="231"/>
      <c r="J324" s="232">
        <f>ROUND(I324*H324,2)</f>
        <v>0</v>
      </c>
      <c r="K324" s="228" t="s">
        <v>1</v>
      </c>
      <c r="L324" s="44"/>
      <c r="M324" s="233" t="s">
        <v>1</v>
      </c>
      <c r="N324" s="234" t="s">
        <v>38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577</v>
      </c>
      <c r="AT324" s="237" t="s">
        <v>152</v>
      </c>
      <c r="AU324" s="237" t="s">
        <v>81</v>
      </c>
      <c r="AY324" s="17" t="s">
        <v>150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81</v>
      </c>
      <c r="BK324" s="238">
        <f>ROUND(I324*H324,2)</f>
        <v>0</v>
      </c>
      <c r="BL324" s="17" t="s">
        <v>577</v>
      </c>
      <c r="BM324" s="237" t="s">
        <v>582</v>
      </c>
    </row>
    <row r="325" s="2" customFormat="1">
      <c r="A325" s="38"/>
      <c r="B325" s="39"/>
      <c r="C325" s="40"/>
      <c r="D325" s="239" t="s">
        <v>159</v>
      </c>
      <c r="E325" s="40"/>
      <c r="F325" s="240" t="s">
        <v>581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159</v>
      </c>
      <c r="AU325" s="17" t="s">
        <v>81</v>
      </c>
    </row>
    <row r="326" s="2" customFormat="1">
      <c r="A326" s="38"/>
      <c r="B326" s="39"/>
      <c r="C326" s="40"/>
      <c r="D326" s="239" t="s">
        <v>270</v>
      </c>
      <c r="E326" s="40"/>
      <c r="F326" s="288" t="s">
        <v>583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270</v>
      </c>
      <c r="AU326" s="17" t="s">
        <v>81</v>
      </c>
    </row>
    <row r="327" s="12" customFormat="1" ht="25.92" customHeight="1">
      <c r="A327" s="12"/>
      <c r="B327" s="210"/>
      <c r="C327" s="211"/>
      <c r="D327" s="212" t="s">
        <v>72</v>
      </c>
      <c r="E327" s="213" t="s">
        <v>395</v>
      </c>
      <c r="F327" s="213" t="s">
        <v>396</v>
      </c>
      <c r="G327" s="211"/>
      <c r="H327" s="211"/>
      <c r="I327" s="214"/>
      <c r="J327" s="215">
        <f>BK327</f>
        <v>0</v>
      </c>
      <c r="K327" s="211"/>
      <c r="L327" s="216"/>
      <c r="M327" s="217"/>
      <c r="N327" s="218"/>
      <c r="O327" s="218"/>
      <c r="P327" s="219">
        <f>P328+SUM(P329:P339)</f>
        <v>0</v>
      </c>
      <c r="Q327" s="218"/>
      <c r="R327" s="219">
        <f>R328+SUM(R329:R339)</f>
        <v>0</v>
      </c>
      <c r="S327" s="218"/>
      <c r="T327" s="220">
        <f>T328+SUM(T329:T339)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21" t="s">
        <v>188</v>
      </c>
      <c r="AT327" s="222" t="s">
        <v>72</v>
      </c>
      <c r="AU327" s="222" t="s">
        <v>73</v>
      </c>
      <c r="AY327" s="221" t="s">
        <v>150</v>
      </c>
      <c r="BK327" s="223">
        <f>BK328+SUM(BK329:BK339)</f>
        <v>0</v>
      </c>
    </row>
    <row r="328" s="2" customFormat="1" ht="16.5" customHeight="1">
      <c r="A328" s="38"/>
      <c r="B328" s="39"/>
      <c r="C328" s="226" t="s">
        <v>584</v>
      </c>
      <c r="D328" s="226" t="s">
        <v>152</v>
      </c>
      <c r="E328" s="227" t="s">
        <v>390</v>
      </c>
      <c r="F328" s="228" t="s">
        <v>391</v>
      </c>
      <c r="G328" s="229" t="s">
        <v>392</v>
      </c>
      <c r="H328" s="230">
        <v>1</v>
      </c>
      <c r="I328" s="231"/>
      <c r="J328" s="232">
        <f>ROUND(I328*H328,2)</f>
        <v>0</v>
      </c>
      <c r="K328" s="228" t="s">
        <v>1</v>
      </c>
      <c r="L328" s="44"/>
      <c r="M328" s="233" t="s">
        <v>1</v>
      </c>
      <c r="N328" s="234" t="s">
        <v>38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157</v>
      </c>
      <c r="AT328" s="237" t="s">
        <v>152</v>
      </c>
      <c r="AU328" s="237" t="s">
        <v>81</v>
      </c>
      <c r="AY328" s="17" t="s">
        <v>150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81</v>
      </c>
      <c r="BK328" s="238">
        <f>ROUND(I328*H328,2)</f>
        <v>0</v>
      </c>
      <c r="BL328" s="17" t="s">
        <v>157</v>
      </c>
      <c r="BM328" s="237" t="s">
        <v>585</v>
      </c>
    </row>
    <row r="329" s="2" customFormat="1">
      <c r="A329" s="38"/>
      <c r="B329" s="39"/>
      <c r="C329" s="40"/>
      <c r="D329" s="239" t="s">
        <v>159</v>
      </c>
      <c r="E329" s="40"/>
      <c r="F329" s="240" t="s">
        <v>391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159</v>
      </c>
      <c r="AU329" s="17" t="s">
        <v>81</v>
      </c>
    </row>
    <row r="330" s="2" customFormat="1">
      <c r="A330" s="38"/>
      <c r="B330" s="39"/>
      <c r="C330" s="40"/>
      <c r="D330" s="239" t="s">
        <v>270</v>
      </c>
      <c r="E330" s="40"/>
      <c r="F330" s="288" t="s">
        <v>394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270</v>
      </c>
      <c r="AU330" s="17" t="s">
        <v>81</v>
      </c>
    </row>
    <row r="331" s="2" customFormat="1" ht="16.5" customHeight="1">
      <c r="A331" s="38"/>
      <c r="B331" s="39"/>
      <c r="C331" s="226" t="s">
        <v>586</v>
      </c>
      <c r="D331" s="226" t="s">
        <v>152</v>
      </c>
      <c r="E331" s="227" t="s">
        <v>409</v>
      </c>
      <c r="F331" s="228" t="s">
        <v>407</v>
      </c>
      <c r="G331" s="229" t="s">
        <v>387</v>
      </c>
      <c r="H331" s="230">
        <v>1</v>
      </c>
      <c r="I331" s="231"/>
      <c r="J331" s="232">
        <f>ROUND(I331*H331,2)</f>
        <v>0</v>
      </c>
      <c r="K331" s="228" t="s">
        <v>1</v>
      </c>
      <c r="L331" s="44"/>
      <c r="M331" s="233" t="s">
        <v>1</v>
      </c>
      <c r="N331" s="234" t="s">
        <v>38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402</v>
      </c>
      <c r="AT331" s="237" t="s">
        <v>152</v>
      </c>
      <c r="AU331" s="237" t="s">
        <v>81</v>
      </c>
      <c r="AY331" s="17" t="s">
        <v>150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81</v>
      </c>
      <c r="BK331" s="238">
        <f>ROUND(I331*H331,2)</f>
        <v>0</v>
      </c>
      <c r="BL331" s="17" t="s">
        <v>402</v>
      </c>
      <c r="BM331" s="237" t="s">
        <v>587</v>
      </c>
    </row>
    <row r="332" s="2" customFormat="1">
      <c r="A332" s="38"/>
      <c r="B332" s="39"/>
      <c r="C332" s="40"/>
      <c r="D332" s="239" t="s">
        <v>159</v>
      </c>
      <c r="E332" s="40"/>
      <c r="F332" s="240" t="s">
        <v>407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159</v>
      </c>
      <c r="AU332" s="17" t="s">
        <v>81</v>
      </c>
    </row>
    <row r="333" s="2" customFormat="1" ht="16.5" customHeight="1">
      <c r="A333" s="38"/>
      <c r="B333" s="39"/>
      <c r="C333" s="226" t="s">
        <v>588</v>
      </c>
      <c r="D333" s="226" t="s">
        <v>152</v>
      </c>
      <c r="E333" s="227" t="s">
        <v>413</v>
      </c>
      <c r="F333" s="228" t="s">
        <v>414</v>
      </c>
      <c r="G333" s="229" t="s">
        <v>387</v>
      </c>
      <c r="H333" s="230">
        <v>1</v>
      </c>
      <c r="I333" s="231"/>
      <c r="J333" s="232">
        <f>ROUND(I333*H333,2)</f>
        <v>0</v>
      </c>
      <c r="K333" s="228" t="s">
        <v>1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402</v>
      </c>
      <c r="AT333" s="237" t="s">
        <v>152</v>
      </c>
      <c r="AU333" s="237" t="s">
        <v>81</v>
      </c>
      <c r="AY333" s="17" t="s">
        <v>150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81</v>
      </c>
      <c r="BK333" s="238">
        <f>ROUND(I333*H333,2)</f>
        <v>0</v>
      </c>
      <c r="BL333" s="17" t="s">
        <v>402</v>
      </c>
      <c r="BM333" s="237" t="s">
        <v>589</v>
      </c>
    </row>
    <row r="334" s="2" customFormat="1">
      <c r="A334" s="38"/>
      <c r="B334" s="39"/>
      <c r="C334" s="40"/>
      <c r="D334" s="239" t="s">
        <v>159</v>
      </c>
      <c r="E334" s="40"/>
      <c r="F334" s="240" t="s">
        <v>414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159</v>
      </c>
      <c r="AU334" s="17" t="s">
        <v>81</v>
      </c>
    </row>
    <row r="335" s="2" customFormat="1">
      <c r="A335" s="38"/>
      <c r="B335" s="39"/>
      <c r="C335" s="40"/>
      <c r="D335" s="239" t="s">
        <v>270</v>
      </c>
      <c r="E335" s="40"/>
      <c r="F335" s="288" t="s">
        <v>590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270</v>
      </c>
      <c r="AU335" s="17" t="s">
        <v>81</v>
      </c>
    </row>
    <row r="336" s="2" customFormat="1" ht="16.5" customHeight="1">
      <c r="A336" s="38"/>
      <c r="B336" s="39"/>
      <c r="C336" s="226" t="s">
        <v>591</v>
      </c>
      <c r="D336" s="226" t="s">
        <v>152</v>
      </c>
      <c r="E336" s="227" t="s">
        <v>400</v>
      </c>
      <c r="F336" s="228" t="s">
        <v>401</v>
      </c>
      <c r="G336" s="229" t="s">
        <v>387</v>
      </c>
      <c r="H336" s="230">
        <v>1</v>
      </c>
      <c r="I336" s="231"/>
      <c r="J336" s="232">
        <f>ROUND(I336*H336,2)</f>
        <v>0</v>
      </c>
      <c r="K336" s="228" t="s">
        <v>1</v>
      </c>
      <c r="L336" s="44"/>
      <c r="M336" s="233" t="s">
        <v>1</v>
      </c>
      <c r="N336" s="234" t="s">
        <v>38</v>
      </c>
      <c r="O336" s="91"/>
      <c r="P336" s="235">
        <f>O336*H336</f>
        <v>0</v>
      </c>
      <c r="Q336" s="235">
        <v>0</v>
      </c>
      <c r="R336" s="235">
        <f>Q336*H336</f>
        <v>0</v>
      </c>
      <c r="S336" s="235">
        <v>0</v>
      </c>
      <c r="T336" s="23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7" t="s">
        <v>402</v>
      </c>
      <c r="AT336" s="237" t="s">
        <v>152</v>
      </c>
      <c r="AU336" s="237" t="s">
        <v>81</v>
      </c>
      <c r="AY336" s="17" t="s">
        <v>150</v>
      </c>
      <c r="BE336" s="238">
        <f>IF(N336="základní",J336,0)</f>
        <v>0</v>
      </c>
      <c r="BF336" s="238">
        <f>IF(N336="snížená",J336,0)</f>
        <v>0</v>
      </c>
      <c r="BG336" s="238">
        <f>IF(N336="zákl. přenesená",J336,0)</f>
        <v>0</v>
      </c>
      <c r="BH336" s="238">
        <f>IF(N336="sníž. přenesená",J336,0)</f>
        <v>0</v>
      </c>
      <c r="BI336" s="238">
        <f>IF(N336="nulová",J336,0)</f>
        <v>0</v>
      </c>
      <c r="BJ336" s="17" t="s">
        <v>81</v>
      </c>
      <c r="BK336" s="238">
        <f>ROUND(I336*H336,2)</f>
        <v>0</v>
      </c>
      <c r="BL336" s="17" t="s">
        <v>402</v>
      </c>
      <c r="BM336" s="237" t="s">
        <v>592</v>
      </c>
    </row>
    <row r="337" s="2" customFormat="1">
      <c r="A337" s="38"/>
      <c r="B337" s="39"/>
      <c r="C337" s="40"/>
      <c r="D337" s="239" t="s">
        <v>159</v>
      </c>
      <c r="E337" s="40"/>
      <c r="F337" s="240" t="s">
        <v>401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159</v>
      </c>
      <c r="AU337" s="17" t="s">
        <v>81</v>
      </c>
    </row>
    <row r="338" s="2" customFormat="1">
      <c r="A338" s="38"/>
      <c r="B338" s="39"/>
      <c r="C338" s="40"/>
      <c r="D338" s="239" t="s">
        <v>270</v>
      </c>
      <c r="E338" s="40"/>
      <c r="F338" s="288" t="s">
        <v>593</v>
      </c>
      <c r="G338" s="40"/>
      <c r="H338" s="40"/>
      <c r="I338" s="241"/>
      <c r="J338" s="40"/>
      <c r="K338" s="40"/>
      <c r="L338" s="44"/>
      <c r="M338" s="242"/>
      <c r="N338" s="24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270</v>
      </c>
      <c r="AU338" s="17" t="s">
        <v>81</v>
      </c>
    </row>
    <row r="339" s="12" customFormat="1" ht="22.8" customHeight="1">
      <c r="A339" s="12"/>
      <c r="B339" s="210"/>
      <c r="C339" s="211"/>
      <c r="D339" s="212" t="s">
        <v>72</v>
      </c>
      <c r="E339" s="224" t="s">
        <v>594</v>
      </c>
      <c r="F339" s="224" t="s">
        <v>595</v>
      </c>
      <c r="G339" s="211"/>
      <c r="H339" s="211"/>
      <c r="I339" s="214"/>
      <c r="J339" s="225">
        <f>BK339</f>
        <v>0</v>
      </c>
      <c r="K339" s="211"/>
      <c r="L339" s="216"/>
      <c r="M339" s="217"/>
      <c r="N339" s="218"/>
      <c r="O339" s="218"/>
      <c r="P339" s="219">
        <f>SUM(P340:P343)</f>
        <v>0</v>
      </c>
      <c r="Q339" s="218"/>
      <c r="R339" s="219">
        <f>SUM(R340:R343)</f>
        <v>0</v>
      </c>
      <c r="S339" s="218"/>
      <c r="T339" s="220">
        <f>SUM(T340:T343)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1" t="s">
        <v>188</v>
      </c>
      <c r="AT339" s="222" t="s">
        <v>72</v>
      </c>
      <c r="AU339" s="222" t="s">
        <v>81</v>
      </c>
      <c r="AY339" s="221" t="s">
        <v>150</v>
      </c>
      <c r="BK339" s="223">
        <f>SUM(BK340:BK343)</f>
        <v>0</v>
      </c>
    </row>
    <row r="340" s="2" customFormat="1" ht="16.5" customHeight="1">
      <c r="A340" s="38"/>
      <c r="B340" s="39"/>
      <c r="C340" s="226" t="s">
        <v>596</v>
      </c>
      <c r="D340" s="226" t="s">
        <v>152</v>
      </c>
      <c r="E340" s="227" t="s">
        <v>597</v>
      </c>
      <c r="F340" s="228" t="s">
        <v>598</v>
      </c>
      <c r="G340" s="229" t="s">
        <v>387</v>
      </c>
      <c r="H340" s="230">
        <v>1</v>
      </c>
      <c r="I340" s="231"/>
      <c r="J340" s="232">
        <f>ROUND(I340*H340,2)</f>
        <v>0</v>
      </c>
      <c r="K340" s="228" t="s">
        <v>156</v>
      </c>
      <c r="L340" s="44"/>
      <c r="M340" s="233" t="s">
        <v>1</v>
      </c>
      <c r="N340" s="234" t="s">
        <v>38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402</v>
      </c>
      <c r="AT340" s="237" t="s">
        <v>152</v>
      </c>
      <c r="AU340" s="237" t="s">
        <v>83</v>
      </c>
      <c r="AY340" s="17" t="s">
        <v>150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81</v>
      </c>
      <c r="BK340" s="238">
        <f>ROUND(I340*H340,2)</f>
        <v>0</v>
      </c>
      <c r="BL340" s="17" t="s">
        <v>402</v>
      </c>
      <c r="BM340" s="237" t="s">
        <v>599</v>
      </c>
    </row>
    <row r="341" s="2" customFormat="1">
      <c r="A341" s="38"/>
      <c r="B341" s="39"/>
      <c r="C341" s="40"/>
      <c r="D341" s="239" t="s">
        <v>159</v>
      </c>
      <c r="E341" s="40"/>
      <c r="F341" s="240" t="s">
        <v>598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159</v>
      </c>
      <c r="AU341" s="17" t="s">
        <v>83</v>
      </c>
    </row>
    <row r="342" s="2" customFormat="1">
      <c r="A342" s="38"/>
      <c r="B342" s="39"/>
      <c r="C342" s="40"/>
      <c r="D342" s="244" t="s">
        <v>161</v>
      </c>
      <c r="E342" s="40"/>
      <c r="F342" s="245" t="s">
        <v>600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161</v>
      </c>
      <c r="AU342" s="17" t="s">
        <v>83</v>
      </c>
    </row>
    <row r="343" s="2" customFormat="1">
      <c r="A343" s="38"/>
      <c r="B343" s="39"/>
      <c r="C343" s="40"/>
      <c r="D343" s="239" t="s">
        <v>270</v>
      </c>
      <c r="E343" s="40"/>
      <c r="F343" s="288" t="s">
        <v>601</v>
      </c>
      <c r="G343" s="40"/>
      <c r="H343" s="40"/>
      <c r="I343" s="241"/>
      <c r="J343" s="40"/>
      <c r="K343" s="40"/>
      <c r="L343" s="44"/>
      <c r="M343" s="289"/>
      <c r="N343" s="290"/>
      <c r="O343" s="291"/>
      <c r="P343" s="291"/>
      <c r="Q343" s="291"/>
      <c r="R343" s="291"/>
      <c r="S343" s="291"/>
      <c r="T343" s="2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270</v>
      </c>
      <c r="AU343" s="17" t="s">
        <v>83</v>
      </c>
    </row>
    <row r="344" s="2" customFormat="1" ht="6.96" customHeight="1">
      <c r="A344" s="38"/>
      <c r="B344" s="66"/>
      <c r="C344" s="67"/>
      <c r="D344" s="67"/>
      <c r="E344" s="67"/>
      <c r="F344" s="67"/>
      <c r="G344" s="67"/>
      <c r="H344" s="67"/>
      <c r="I344" s="67"/>
      <c r="J344" s="67"/>
      <c r="K344" s="67"/>
      <c r="L344" s="44"/>
      <c r="M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</sheetData>
  <sheetProtection sheet="1" autoFilter="0" formatColumns="0" formatRows="0" objects="1" scenarios="1" spinCount="100000" saltValue="LcY5GonUAdnbkDirsSnBAo6CwlyGaDBuCVBFayeTM8x3rCAb0lqBxXTqdu6PhB7fIXuDJ0YLVnsxJ7J03QsvLg==" hashValue="1FjYRDrOS9qxFIw4HMFBLDiFzliL+x5Rm8hnZN9UplHTnM3QYVt1sCofVNBOlBMOvG1McPuq33ds9CUTN3GU1A==" algorithmName="SHA-512" password="CC35"/>
  <autoFilter ref="C134:K3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hyperlinks>
    <hyperlink ref="F140" r:id="rId1" display="https://podminky.urs.cz/item/CS_URS_2024_01/181111131"/>
    <hyperlink ref="F149" r:id="rId2" display="https://podminky.urs.cz/item/CS_URS_2024_01/181411121"/>
    <hyperlink ref="F160" r:id="rId3" display="https://podminky.urs.cz/item/CS_URS_2024_01/961044111"/>
    <hyperlink ref="F166" r:id="rId4" display="https://podminky.urs.cz/item/CS_URS_2024_01/962032631"/>
    <hyperlink ref="F171" r:id="rId5" display="https://podminky.urs.cz/item/CS_URS_2024_01/965043441"/>
    <hyperlink ref="F176" r:id="rId6" display="https://podminky.urs.cz/item/CS_URS_2024_01/968062375"/>
    <hyperlink ref="F181" r:id="rId7" display="https://podminky.urs.cz/item/CS_URS_2024_01/968062455"/>
    <hyperlink ref="F186" r:id="rId8" display="https://podminky.urs.cz/item/CS_URS_2024_01/968082015"/>
    <hyperlink ref="F191" r:id="rId9" display="https://podminky.urs.cz/item/CS_URS_2024_01/968082021"/>
    <hyperlink ref="F196" r:id="rId10" display="https://podminky.urs.cz/item/CS_URS_2024_01/981011416"/>
    <hyperlink ref="F203" r:id="rId11" display="https://podminky.urs.cz/item/CS_URS_2024_01/997006012"/>
    <hyperlink ref="F206" r:id="rId12" display="https://podminky.urs.cz/item/CS_URS_2024_01/997006511"/>
    <hyperlink ref="F209" r:id="rId13" display="https://podminky.urs.cz/item/CS_URS_2024_01/997006512"/>
    <hyperlink ref="F213" r:id="rId14" display="https://podminky.urs.cz/item/CS_URS_2024_01/997006519"/>
    <hyperlink ref="F219" r:id="rId15" display="https://podminky.urs.cz/item/CS_URS_2024_01/997013804"/>
    <hyperlink ref="F222" r:id="rId16" display="https://podminky.urs.cz/item/CS_URS_2024_01/997013811"/>
    <hyperlink ref="F226" r:id="rId17" display="https://podminky.urs.cz/item/CS_URS_2024_01/997013813"/>
    <hyperlink ref="F230" r:id="rId18" display="https://podminky.urs.cz/item/CS_URS_2024_01/997013875"/>
    <hyperlink ref="F233" r:id="rId19" display="https://podminky.urs.cz/item/CS_URS_2024_01/997013871"/>
    <hyperlink ref="F241" r:id="rId20" display="https://podminky.urs.cz/item/CS_URS_2024_01/712340832"/>
    <hyperlink ref="F248" r:id="rId21" display="https://podminky.urs.cz/item/CS_URS_2024_01/741211827"/>
    <hyperlink ref="F251" r:id="rId22" display="https://podminky.urs.cz/item/CS_URS_2024_01/741213813"/>
    <hyperlink ref="F254" r:id="rId23" display="https://podminky.urs.cz/item/CS_URS_2024_01/741371841"/>
    <hyperlink ref="F258" r:id="rId24" display="https://podminky.urs.cz/item/CS_URS_2024_01/762331812"/>
    <hyperlink ref="F263" r:id="rId25" display="https://podminky.urs.cz/item/CS_URS_2024_01/762331814"/>
    <hyperlink ref="F268" r:id="rId26" display="https://podminky.urs.cz/item/CS_URS_2024_01/762341811"/>
    <hyperlink ref="F274" r:id="rId27" display="https://podminky.urs.cz/item/CS_URS_2024_01/762811811"/>
    <hyperlink ref="F280" r:id="rId28" display="https://podminky.urs.cz/item/CS_URS_2024_01/764002801"/>
    <hyperlink ref="F284" r:id="rId29" display="https://podminky.urs.cz/item/CS_URS_2024_01/764002811"/>
    <hyperlink ref="F288" r:id="rId30" display="https://podminky.urs.cz/item/CS_URS_2024_01/764002851"/>
    <hyperlink ref="F293" r:id="rId31" display="https://podminky.urs.cz/item/CS_URS_2024_01/764004801"/>
    <hyperlink ref="F297" r:id="rId32" display="https://podminky.urs.cz/item/CS_URS_2024_01/764004841"/>
    <hyperlink ref="F301" r:id="rId33" display="https://podminky.urs.cz/item/CS_URS_2024_01/764004861"/>
    <hyperlink ref="F306" r:id="rId34" display="https://podminky.urs.cz/item/CS_URS_2024_01/787600831"/>
    <hyperlink ref="F342" r:id="rId35" display="https://podminky.urs.cz/item/CS_URS_2024_01/04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1" customFormat="1" ht="12" customHeight="1">
      <c r="B8" s="20"/>
      <c r="D8" s="150" t="s">
        <v>113</v>
      </c>
      <c r="L8" s="20"/>
    </row>
    <row r="9" s="2" customFormat="1" ht="16.5" customHeight="1">
      <c r="A9" s="38"/>
      <c r="B9" s="44"/>
      <c r="C9" s="38"/>
      <c r="D9" s="38"/>
      <c r="E9" s="151" t="s">
        <v>418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419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602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421</v>
      </c>
      <c r="G14" s="38"/>
      <c r="H14" s="38"/>
      <c r="I14" s="150" t="s">
        <v>22</v>
      </c>
      <c r="J14" s="153" t="str">
        <f>'Rekapitulace stavby'!AN8</f>
        <v>19. 4. 2024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33</v>
      </c>
      <c r="E32" s="38"/>
      <c r="F32" s="38"/>
      <c r="G32" s="38"/>
      <c r="H32" s="38"/>
      <c r="I32" s="38"/>
      <c r="J32" s="160">
        <f>ROUND(J127,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35</v>
      </c>
      <c r="G34" s="38"/>
      <c r="H34" s="38"/>
      <c r="I34" s="161" t="s">
        <v>34</v>
      </c>
      <c r="J34" s="161" t="s">
        <v>36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37</v>
      </c>
      <c r="E35" s="150" t="s">
        <v>38</v>
      </c>
      <c r="F35" s="163">
        <f>ROUND((SUM(BE127:BE211)),  2)</f>
        <v>0</v>
      </c>
      <c r="G35" s="38"/>
      <c r="H35" s="38"/>
      <c r="I35" s="164">
        <v>0.20999999999999999</v>
      </c>
      <c r="J35" s="163">
        <f>ROUND(((SUM(BE127:BE211))*I35),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39</v>
      </c>
      <c r="F36" s="163">
        <f>ROUND((SUM(BF127:BF211)),  2)</f>
        <v>0</v>
      </c>
      <c r="G36" s="38"/>
      <c r="H36" s="38"/>
      <c r="I36" s="164">
        <v>0.12</v>
      </c>
      <c r="J36" s="163">
        <f>ROUND(((SUM(BF127:BF211))*I36),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40</v>
      </c>
      <c r="F37" s="163">
        <f>ROUND((SUM(BG127:BG211)),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41</v>
      </c>
      <c r="F38" s="163">
        <f>ROUND((SUM(BH127:BH211)),  2)</f>
        <v>0</v>
      </c>
      <c r="G38" s="38"/>
      <c r="H38" s="38"/>
      <c r="I38" s="164">
        <v>0.12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42</v>
      </c>
      <c r="F39" s="163">
        <f>ROUND((SUM(BI127:BI211)),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43</v>
      </c>
      <c r="E41" s="167"/>
      <c r="F41" s="167"/>
      <c r="G41" s="168" t="s">
        <v>44</v>
      </c>
      <c r="H41" s="169" t="s">
        <v>45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113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418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419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02_2 - plechová kůlna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Kopidlno</v>
      </c>
      <c r="G91" s="40"/>
      <c r="H91" s="40"/>
      <c r="I91" s="32" t="s">
        <v>22</v>
      </c>
      <c r="J91" s="79" t="str">
        <f>IF(J14="","",J14)</f>
        <v>19. 4. 2024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117</v>
      </c>
      <c r="D96" s="185"/>
      <c r="E96" s="185"/>
      <c r="F96" s="185"/>
      <c r="G96" s="185"/>
      <c r="H96" s="185"/>
      <c r="I96" s="185"/>
      <c r="J96" s="186" t="s">
        <v>118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119</v>
      </c>
      <c r="D98" s="40"/>
      <c r="E98" s="40"/>
      <c r="F98" s="40"/>
      <c r="G98" s="40"/>
      <c r="H98" s="40"/>
      <c r="I98" s="40"/>
      <c r="J98" s="110">
        <f>J127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120</v>
      </c>
    </row>
    <row r="99" s="9" customFormat="1" ht="24.96" customHeight="1">
      <c r="A99" s="9"/>
      <c r="B99" s="188"/>
      <c r="C99" s="189"/>
      <c r="D99" s="190" t="s">
        <v>121</v>
      </c>
      <c r="E99" s="191"/>
      <c r="F99" s="191"/>
      <c r="G99" s="191"/>
      <c r="H99" s="191"/>
      <c r="I99" s="191"/>
      <c r="J99" s="192">
        <f>J128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122</v>
      </c>
      <c r="E100" s="196"/>
      <c r="F100" s="196"/>
      <c r="G100" s="196"/>
      <c r="H100" s="196"/>
      <c r="I100" s="196"/>
      <c r="J100" s="197">
        <f>J129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123</v>
      </c>
      <c r="E101" s="196"/>
      <c r="F101" s="196"/>
      <c r="G101" s="196"/>
      <c r="H101" s="196"/>
      <c r="I101" s="196"/>
      <c r="J101" s="197">
        <f>J154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J167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J197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J198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128</v>
      </c>
      <c r="E105" s="196"/>
      <c r="F105" s="196"/>
      <c r="G105" s="196"/>
      <c r="H105" s="196"/>
      <c r="I105" s="196"/>
      <c r="J105" s="197">
        <f>J203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3" t="str">
        <f>E7</f>
        <v>Demolice - balíček 2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113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3" t="s">
        <v>418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419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E11</f>
        <v>02_2 - plechová kůlna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>Kopidlno</v>
      </c>
      <c r="G121" s="40"/>
      <c r="H121" s="40"/>
      <c r="I121" s="32" t="s">
        <v>22</v>
      </c>
      <c r="J121" s="79" t="str">
        <f>IF(J14="","",J14)</f>
        <v>19. 4. 2024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9"/>
      <c r="B126" s="200"/>
      <c r="C126" s="201" t="s">
        <v>136</v>
      </c>
      <c r="D126" s="202" t="s">
        <v>58</v>
      </c>
      <c r="E126" s="202" t="s">
        <v>54</v>
      </c>
      <c r="F126" s="202" t="s">
        <v>55</v>
      </c>
      <c r="G126" s="202" t="s">
        <v>137</v>
      </c>
      <c r="H126" s="202" t="s">
        <v>138</v>
      </c>
      <c r="I126" s="202" t="s">
        <v>139</v>
      </c>
      <c r="J126" s="202" t="s">
        <v>118</v>
      </c>
      <c r="K126" s="203" t="s">
        <v>140</v>
      </c>
      <c r="L126" s="204"/>
      <c r="M126" s="100" t="s">
        <v>1</v>
      </c>
      <c r="N126" s="101" t="s">
        <v>37</v>
      </c>
      <c r="O126" s="101" t="s">
        <v>141</v>
      </c>
      <c r="P126" s="101" t="s">
        <v>142</v>
      </c>
      <c r="Q126" s="101" t="s">
        <v>143</v>
      </c>
      <c r="R126" s="101" t="s">
        <v>144</v>
      </c>
      <c r="S126" s="101" t="s">
        <v>145</v>
      </c>
      <c r="T126" s="102" t="s">
        <v>146</v>
      </c>
      <c r="U126" s="199"/>
      <c r="V126" s="199"/>
      <c r="W126" s="199"/>
      <c r="X126" s="199"/>
      <c r="Y126" s="199"/>
      <c r="Z126" s="199"/>
      <c r="AA126" s="199"/>
      <c r="AB126" s="199"/>
      <c r="AC126" s="199"/>
      <c r="AD126" s="199"/>
      <c r="AE126" s="199"/>
    </row>
    <row r="127" s="2" customFormat="1" ht="22.8" customHeight="1">
      <c r="A127" s="38"/>
      <c r="B127" s="39"/>
      <c r="C127" s="107" t="s">
        <v>147</v>
      </c>
      <c r="D127" s="40"/>
      <c r="E127" s="40"/>
      <c r="F127" s="40"/>
      <c r="G127" s="40"/>
      <c r="H127" s="40"/>
      <c r="I127" s="40"/>
      <c r="J127" s="205">
        <f>BK127</f>
        <v>0</v>
      </c>
      <c r="K127" s="40"/>
      <c r="L127" s="44"/>
      <c r="M127" s="103"/>
      <c r="N127" s="206"/>
      <c r="O127" s="104"/>
      <c r="P127" s="207">
        <f>P128+P197</f>
        <v>0</v>
      </c>
      <c r="Q127" s="104"/>
      <c r="R127" s="207">
        <f>R128+R197</f>
        <v>5.3200080000000005</v>
      </c>
      <c r="S127" s="104"/>
      <c r="T127" s="208">
        <f>T128+T197</f>
        <v>4.8831600000000002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120</v>
      </c>
      <c r="BK127" s="209">
        <f>BK128+BK197</f>
        <v>0</v>
      </c>
    </row>
    <row r="128" s="12" customFormat="1" ht="25.92" customHeight="1">
      <c r="A128" s="12"/>
      <c r="B128" s="210"/>
      <c r="C128" s="211"/>
      <c r="D128" s="212" t="s">
        <v>72</v>
      </c>
      <c r="E128" s="213" t="s">
        <v>148</v>
      </c>
      <c r="F128" s="213" t="s">
        <v>149</v>
      </c>
      <c r="G128" s="211"/>
      <c r="H128" s="211"/>
      <c r="I128" s="214"/>
      <c r="J128" s="215">
        <f>BK128</f>
        <v>0</v>
      </c>
      <c r="K128" s="211"/>
      <c r="L128" s="216"/>
      <c r="M128" s="217"/>
      <c r="N128" s="218"/>
      <c r="O128" s="218"/>
      <c r="P128" s="219">
        <f>P129+P154+P167</f>
        <v>0</v>
      </c>
      <c r="Q128" s="218"/>
      <c r="R128" s="219">
        <f>R129+R154+R167</f>
        <v>5.3200080000000005</v>
      </c>
      <c r="S128" s="218"/>
      <c r="T128" s="220">
        <f>T129+T154+T167</f>
        <v>4.1950000000000003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1" t="s">
        <v>81</v>
      </c>
      <c r="AT128" s="222" t="s">
        <v>72</v>
      </c>
      <c r="AU128" s="222" t="s">
        <v>73</v>
      </c>
      <c r="AY128" s="221" t="s">
        <v>150</v>
      </c>
      <c r="BK128" s="223">
        <f>BK129+BK154+BK167</f>
        <v>0</v>
      </c>
    </row>
    <row r="129" s="12" customFormat="1" ht="22.8" customHeight="1">
      <c r="A129" s="12"/>
      <c r="B129" s="210"/>
      <c r="C129" s="211"/>
      <c r="D129" s="212" t="s">
        <v>72</v>
      </c>
      <c r="E129" s="224" t="s">
        <v>81</v>
      </c>
      <c r="F129" s="224" t="s">
        <v>151</v>
      </c>
      <c r="G129" s="211"/>
      <c r="H129" s="211"/>
      <c r="I129" s="214"/>
      <c r="J129" s="225">
        <f>BK129</f>
        <v>0</v>
      </c>
      <c r="K129" s="211"/>
      <c r="L129" s="216"/>
      <c r="M129" s="217"/>
      <c r="N129" s="218"/>
      <c r="O129" s="218"/>
      <c r="P129" s="219">
        <f>SUM(P130:P153)</f>
        <v>0</v>
      </c>
      <c r="Q129" s="218"/>
      <c r="R129" s="219">
        <f>SUM(R130:R153)</f>
        <v>5.3200080000000005</v>
      </c>
      <c r="S129" s="218"/>
      <c r="T129" s="220">
        <f>SUM(T130:T153)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81</v>
      </c>
      <c r="AT129" s="222" t="s">
        <v>72</v>
      </c>
      <c r="AU129" s="222" t="s">
        <v>81</v>
      </c>
      <c r="AY129" s="221" t="s">
        <v>150</v>
      </c>
      <c r="BK129" s="223">
        <f>SUM(BK130:BK153)</f>
        <v>0</v>
      </c>
    </row>
    <row r="130" s="2" customFormat="1" ht="33" customHeight="1">
      <c r="A130" s="38"/>
      <c r="B130" s="39"/>
      <c r="C130" s="226" t="s">
        <v>81</v>
      </c>
      <c r="D130" s="226" t="s">
        <v>152</v>
      </c>
      <c r="E130" s="227" t="s">
        <v>603</v>
      </c>
      <c r="F130" s="228" t="s">
        <v>604</v>
      </c>
      <c r="G130" s="229" t="s">
        <v>176</v>
      </c>
      <c r="H130" s="230">
        <v>3</v>
      </c>
      <c r="I130" s="231"/>
      <c r="J130" s="232">
        <f>ROUND(I130*H130,2)</f>
        <v>0</v>
      </c>
      <c r="K130" s="228" t="s">
        <v>156</v>
      </c>
      <c r="L130" s="44"/>
      <c r="M130" s="233" t="s">
        <v>1</v>
      </c>
      <c r="N130" s="234" t="s">
        <v>38</v>
      </c>
      <c r="O130" s="91"/>
      <c r="P130" s="235">
        <f>O130*H130</f>
        <v>0</v>
      </c>
      <c r="Q130" s="235">
        <v>0</v>
      </c>
      <c r="R130" s="235">
        <f>Q130*H130</f>
        <v>0</v>
      </c>
      <c r="S130" s="235">
        <v>0</v>
      </c>
      <c r="T130" s="23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7" t="s">
        <v>157</v>
      </c>
      <c r="AT130" s="237" t="s">
        <v>152</v>
      </c>
      <c r="AU130" s="237" t="s">
        <v>83</v>
      </c>
      <c r="AY130" s="17" t="s">
        <v>150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17" t="s">
        <v>81</v>
      </c>
      <c r="BK130" s="238">
        <f>ROUND(I130*H130,2)</f>
        <v>0</v>
      </c>
      <c r="BL130" s="17" t="s">
        <v>157</v>
      </c>
      <c r="BM130" s="237" t="s">
        <v>605</v>
      </c>
    </row>
    <row r="131" s="2" customFormat="1">
      <c r="A131" s="38"/>
      <c r="B131" s="39"/>
      <c r="C131" s="40"/>
      <c r="D131" s="239" t="s">
        <v>159</v>
      </c>
      <c r="E131" s="40"/>
      <c r="F131" s="240" t="s">
        <v>606</v>
      </c>
      <c r="G131" s="40"/>
      <c r="H131" s="40"/>
      <c r="I131" s="241"/>
      <c r="J131" s="40"/>
      <c r="K131" s="40"/>
      <c r="L131" s="44"/>
      <c r="M131" s="242"/>
      <c r="N131" s="243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159</v>
      </c>
      <c r="AU131" s="17" t="s">
        <v>83</v>
      </c>
    </row>
    <row r="132" s="2" customFormat="1">
      <c r="A132" s="38"/>
      <c r="B132" s="39"/>
      <c r="C132" s="40"/>
      <c r="D132" s="244" t="s">
        <v>161</v>
      </c>
      <c r="E132" s="40"/>
      <c r="F132" s="245" t="s">
        <v>607</v>
      </c>
      <c r="G132" s="40"/>
      <c r="H132" s="40"/>
      <c r="I132" s="241"/>
      <c r="J132" s="40"/>
      <c r="K132" s="40"/>
      <c r="L132" s="44"/>
      <c r="M132" s="242"/>
      <c r="N132" s="243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161</v>
      </c>
      <c r="AU132" s="17" t="s">
        <v>83</v>
      </c>
    </row>
    <row r="133" s="13" customFormat="1">
      <c r="A133" s="13"/>
      <c r="B133" s="246"/>
      <c r="C133" s="247"/>
      <c r="D133" s="239" t="s">
        <v>163</v>
      </c>
      <c r="E133" s="248" t="s">
        <v>1</v>
      </c>
      <c r="F133" s="249" t="s">
        <v>608</v>
      </c>
      <c r="G133" s="247"/>
      <c r="H133" s="250">
        <v>3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163</v>
      </c>
      <c r="AU133" s="256" t="s">
        <v>83</v>
      </c>
      <c r="AV133" s="13" t="s">
        <v>83</v>
      </c>
      <c r="AW133" s="13" t="s">
        <v>30</v>
      </c>
      <c r="AX133" s="13" t="s">
        <v>81</v>
      </c>
      <c r="AY133" s="256" t="s">
        <v>150</v>
      </c>
    </row>
    <row r="134" s="2" customFormat="1" ht="24.15" customHeight="1">
      <c r="A134" s="38"/>
      <c r="B134" s="39"/>
      <c r="C134" s="226" t="s">
        <v>83</v>
      </c>
      <c r="D134" s="226" t="s">
        <v>152</v>
      </c>
      <c r="E134" s="227" t="s">
        <v>174</v>
      </c>
      <c r="F134" s="228" t="s">
        <v>175</v>
      </c>
      <c r="G134" s="229" t="s">
        <v>176</v>
      </c>
      <c r="H134" s="230">
        <v>19</v>
      </c>
      <c r="I134" s="231"/>
      <c r="J134" s="232">
        <f>ROUND(I134*H134,2)</f>
        <v>0</v>
      </c>
      <c r="K134" s="228" t="s">
        <v>156</v>
      </c>
      <c r="L134" s="44"/>
      <c r="M134" s="233" t="s">
        <v>1</v>
      </c>
      <c r="N134" s="234" t="s">
        <v>38</v>
      </c>
      <c r="O134" s="91"/>
      <c r="P134" s="235">
        <f>O134*H134</f>
        <v>0</v>
      </c>
      <c r="Q134" s="235">
        <v>0</v>
      </c>
      <c r="R134" s="235">
        <f>Q134*H134</f>
        <v>0</v>
      </c>
      <c r="S134" s="235">
        <v>0</v>
      </c>
      <c r="T134" s="23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7" t="s">
        <v>157</v>
      </c>
      <c r="AT134" s="237" t="s">
        <v>152</v>
      </c>
      <c r="AU134" s="237" t="s">
        <v>83</v>
      </c>
      <c r="AY134" s="17" t="s">
        <v>150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17" t="s">
        <v>81</v>
      </c>
      <c r="BK134" s="238">
        <f>ROUND(I134*H134,2)</f>
        <v>0</v>
      </c>
      <c r="BL134" s="17" t="s">
        <v>157</v>
      </c>
      <c r="BM134" s="237" t="s">
        <v>609</v>
      </c>
    </row>
    <row r="135" s="2" customFormat="1">
      <c r="A135" s="38"/>
      <c r="B135" s="39"/>
      <c r="C135" s="40"/>
      <c r="D135" s="239" t="s">
        <v>159</v>
      </c>
      <c r="E135" s="40"/>
      <c r="F135" s="240" t="s">
        <v>178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159</v>
      </c>
      <c r="AU135" s="17" t="s">
        <v>83</v>
      </c>
    </row>
    <row r="136" s="2" customFormat="1">
      <c r="A136" s="38"/>
      <c r="B136" s="39"/>
      <c r="C136" s="40"/>
      <c r="D136" s="244" t="s">
        <v>161</v>
      </c>
      <c r="E136" s="40"/>
      <c r="F136" s="245" t="s">
        <v>179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161</v>
      </c>
      <c r="AU136" s="17" t="s">
        <v>83</v>
      </c>
    </row>
    <row r="137" s="13" customFormat="1">
      <c r="A137" s="13"/>
      <c r="B137" s="246"/>
      <c r="C137" s="247"/>
      <c r="D137" s="239" t="s">
        <v>163</v>
      </c>
      <c r="E137" s="248" t="s">
        <v>1</v>
      </c>
      <c r="F137" s="249" t="s">
        <v>610</v>
      </c>
      <c r="G137" s="247"/>
      <c r="H137" s="250">
        <v>19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163</v>
      </c>
      <c r="AU137" s="256" t="s">
        <v>83</v>
      </c>
      <c r="AV137" s="13" t="s">
        <v>83</v>
      </c>
      <c r="AW137" s="13" t="s">
        <v>30</v>
      </c>
      <c r="AX137" s="13" t="s">
        <v>81</v>
      </c>
      <c r="AY137" s="256" t="s">
        <v>150</v>
      </c>
    </row>
    <row r="138" s="2" customFormat="1" ht="37.8" customHeight="1">
      <c r="A138" s="38"/>
      <c r="B138" s="39"/>
      <c r="C138" s="226" t="s">
        <v>173</v>
      </c>
      <c r="D138" s="226" t="s">
        <v>152</v>
      </c>
      <c r="E138" s="227" t="s">
        <v>182</v>
      </c>
      <c r="F138" s="228" t="s">
        <v>183</v>
      </c>
      <c r="G138" s="229" t="s">
        <v>176</v>
      </c>
      <c r="H138" s="230">
        <v>19</v>
      </c>
      <c r="I138" s="231"/>
      <c r="J138" s="232">
        <f>ROUND(I138*H138,2)</f>
        <v>0</v>
      </c>
      <c r="K138" s="228" t="s">
        <v>156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157</v>
      </c>
      <c r="AT138" s="237" t="s">
        <v>152</v>
      </c>
      <c r="AU138" s="237" t="s">
        <v>83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81</v>
      </c>
      <c r="BK138" s="238">
        <f>ROUND(I138*H138,2)</f>
        <v>0</v>
      </c>
      <c r="BL138" s="17" t="s">
        <v>157</v>
      </c>
      <c r="BM138" s="237" t="s">
        <v>611</v>
      </c>
    </row>
    <row r="139" s="2" customFormat="1">
      <c r="A139" s="38"/>
      <c r="B139" s="39"/>
      <c r="C139" s="40"/>
      <c r="D139" s="239" t="s">
        <v>159</v>
      </c>
      <c r="E139" s="40"/>
      <c r="F139" s="240" t="s">
        <v>185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2" customFormat="1">
      <c r="A140" s="38"/>
      <c r="B140" s="39"/>
      <c r="C140" s="40"/>
      <c r="D140" s="244" t="s">
        <v>161</v>
      </c>
      <c r="E140" s="40"/>
      <c r="F140" s="245" t="s">
        <v>186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83</v>
      </c>
    </row>
    <row r="141" s="13" customFormat="1">
      <c r="A141" s="13"/>
      <c r="B141" s="246"/>
      <c r="C141" s="247"/>
      <c r="D141" s="239" t="s">
        <v>163</v>
      </c>
      <c r="E141" s="248" t="s">
        <v>1</v>
      </c>
      <c r="F141" s="249" t="s">
        <v>610</v>
      </c>
      <c r="G141" s="247"/>
      <c r="H141" s="250">
        <v>19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6" t="s">
        <v>163</v>
      </c>
      <c r="AU141" s="256" t="s">
        <v>83</v>
      </c>
      <c r="AV141" s="13" t="s">
        <v>83</v>
      </c>
      <c r="AW141" s="13" t="s">
        <v>30</v>
      </c>
      <c r="AX141" s="13" t="s">
        <v>81</v>
      </c>
      <c r="AY141" s="256" t="s">
        <v>150</v>
      </c>
    </row>
    <row r="142" s="2" customFormat="1" ht="16.5" customHeight="1">
      <c r="A142" s="38"/>
      <c r="B142" s="39"/>
      <c r="C142" s="268" t="s">
        <v>157</v>
      </c>
      <c r="D142" s="268" t="s">
        <v>166</v>
      </c>
      <c r="E142" s="269" t="s">
        <v>189</v>
      </c>
      <c r="F142" s="270" t="s">
        <v>190</v>
      </c>
      <c r="G142" s="271" t="s">
        <v>169</v>
      </c>
      <c r="H142" s="272">
        <v>5.3200000000000003</v>
      </c>
      <c r="I142" s="273"/>
      <c r="J142" s="274">
        <f>ROUND(I142*H142,2)</f>
        <v>0</v>
      </c>
      <c r="K142" s="270" t="s">
        <v>156</v>
      </c>
      <c r="L142" s="275"/>
      <c r="M142" s="276" t="s">
        <v>1</v>
      </c>
      <c r="N142" s="277" t="s">
        <v>38</v>
      </c>
      <c r="O142" s="91"/>
      <c r="P142" s="235">
        <f>O142*H142</f>
        <v>0</v>
      </c>
      <c r="Q142" s="235">
        <v>1</v>
      </c>
      <c r="R142" s="235">
        <f>Q142*H142</f>
        <v>5.3200000000000003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170</v>
      </c>
      <c r="AT142" s="237" t="s">
        <v>166</v>
      </c>
      <c r="AU142" s="237" t="s">
        <v>83</v>
      </c>
      <c r="AY142" s="17" t="s">
        <v>150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81</v>
      </c>
      <c r="BK142" s="238">
        <f>ROUND(I142*H142,2)</f>
        <v>0</v>
      </c>
      <c r="BL142" s="17" t="s">
        <v>157</v>
      </c>
      <c r="BM142" s="237" t="s">
        <v>612</v>
      </c>
    </row>
    <row r="143" s="2" customFormat="1">
      <c r="A143" s="38"/>
      <c r="B143" s="39"/>
      <c r="C143" s="40"/>
      <c r="D143" s="239" t="s">
        <v>159</v>
      </c>
      <c r="E143" s="40"/>
      <c r="F143" s="240" t="s">
        <v>190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83</v>
      </c>
    </row>
    <row r="144" s="13" customFormat="1">
      <c r="A144" s="13"/>
      <c r="B144" s="246"/>
      <c r="C144" s="247"/>
      <c r="D144" s="239" t="s">
        <v>163</v>
      </c>
      <c r="E144" s="248" t="s">
        <v>1</v>
      </c>
      <c r="F144" s="249" t="s">
        <v>613</v>
      </c>
      <c r="G144" s="247"/>
      <c r="H144" s="250">
        <v>5.3200000000000003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163</v>
      </c>
      <c r="AU144" s="256" t="s">
        <v>83</v>
      </c>
      <c r="AV144" s="13" t="s">
        <v>83</v>
      </c>
      <c r="AW144" s="13" t="s">
        <v>30</v>
      </c>
      <c r="AX144" s="13" t="s">
        <v>81</v>
      </c>
      <c r="AY144" s="256" t="s">
        <v>150</v>
      </c>
    </row>
    <row r="145" s="2" customFormat="1" ht="24.15" customHeight="1">
      <c r="A145" s="38"/>
      <c r="B145" s="39"/>
      <c r="C145" s="226" t="s">
        <v>188</v>
      </c>
      <c r="D145" s="226" t="s">
        <v>152</v>
      </c>
      <c r="E145" s="227" t="s">
        <v>194</v>
      </c>
      <c r="F145" s="228" t="s">
        <v>195</v>
      </c>
      <c r="G145" s="229" t="s">
        <v>176</v>
      </c>
      <c r="H145" s="230">
        <v>19</v>
      </c>
      <c r="I145" s="231"/>
      <c r="J145" s="232">
        <f>ROUND(I145*H145,2)</f>
        <v>0</v>
      </c>
      <c r="K145" s="228" t="s">
        <v>156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157</v>
      </c>
      <c r="AT145" s="237" t="s">
        <v>152</v>
      </c>
      <c r="AU145" s="237" t="s">
        <v>83</v>
      </c>
      <c r="AY145" s="17" t="s">
        <v>150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81</v>
      </c>
      <c r="BK145" s="238">
        <f>ROUND(I145*H145,2)</f>
        <v>0</v>
      </c>
      <c r="BL145" s="17" t="s">
        <v>157</v>
      </c>
      <c r="BM145" s="237" t="s">
        <v>614</v>
      </c>
    </row>
    <row r="146" s="2" customFormat="1">
      <c r="A146" s="38"/>
      <c r="B146" s="39"/>
      <c r="C146" s="40"/>
      <c r="D146" s="239" t="s">
        <v>159</v>
      </c>
      <c r="E146" s="40"/>
      <c r="F146" s="240" t="s">
        <v>197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159</v>
      </c>
      <c r="AU146" s="17" t="s">
        <v>83</v>
      </c>
    </row>
    <row r="147" s="2" customFormat="1">
      <c r="A147" s="38"/>
      <c r="B147" s="39"/>
      <c r="C147" s="40"/>
      <c r="D147" s="244" t="s">
        <v>161</v>
      </c>
      <c r="E147" s="40"/>
      <c r="F147" s="245" t="s">
        <v>198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83</v>
      </c>
    </row>
    <row r="148" s="13" customFormat="1">
      <c r="A148" s="13"/>
      <c r="B148" s="246"/>
      <c r="C148" s="247"/>
      <c r="D148" s="239" t="s">
        <v>163</v>
      </c>
      <c r="E148" s="248" t="s">
        <v>1</v>
      </c>
      <c r="F148" s="249" t="s">
        <v>610</v>
      </c>
      <c r="G148" s="247"/>
      <c r="H148" s="250">
        <v>19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163</v>
      </c>
      <c r="AU148" s="256" t="s">
        <v>83</v>
      </c>
      <c r="AV148" s="13" t="s">
        <v>83</v>
      </c>
      <c r="AW148" s="13" t="s">
        <v>30</v>
      </c>
      <c r="AX148" s="13" t="s">
        <v>81</v>
      </c>
      <c r="AY148" s="256" t="s">
        <v>150</v>
      </c>
    </row>
    <row r="149" s="2" customFormat="1" ht="16.5" customHeight="1">
      <c r="A149" s="38"/>
      <c r="B149" s="39"/>
      <c r="C149" s="268" t="s">
        <v>193</v>
      </c>
      <c r="D149" s="268" t="s">
        <v>166</v>
      </c>
      <c r="E149" s="269" t="s">
        <v>431</v>
      </c>
      <c r="F149" s="270" t="s">
        <v>432</v>
      </c>
      <c r="G149" s="271" t="s">
        <v>202</v>
      </c>
      <c r="H149" s="272">
        <v>0.0080000000000000002</v>
      </c>
      <c r="I149" s="273"/>
      <c r="J149" s="274">
        <f>ROUND(I149*H149,2)</f>
        <v>0</v>
      </c>
      <c r="K149" s="270" t="s">
        <v>156</v>
      </c>
      <c r="L149" s="275"/>
      <c r="M149" s="276" t="s">
        <v>1</v>
      </c>
      <c r="N149" s="277" t="s">
        <v>38</v>
      </c>
      <c r="O149" s="91"/>
      <c r="P149" s="235">
        <f>O149*H149</f>
        <v>0</v>
      </c>
      <c r="Q149" s="235">
        <v>0.001</v>
      </c>
      <c r="R149" s="235">
        <f>Q149*H149</f>
        <v>7.9999999999999996E-06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170</v>
      </c>
      <c r="AT149" s="237" t="s">
        <v>166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81</v>
      </c>
      <c r="BK149" s="238">
        <f>ROUND(I149*H149,2)</f>
        <v>0</v>
      </c>
      <c r="BL149" s="17" t="s">
        <v>157</v>
      </c>
      <c r="BM149" s="237" t="s">
        <v>615</v>
      </c>
    </row>
    <row r="150" s="2" customFormat="1">
      <c r="A150" s="38"/>
      <c r="B150" s="39"/>
      <c r="C150" s="40"/>
      <c r="D150" s="239" t="s">
        <v>159</v>
      </c>
      <c r="E150" s="40"/>
      <c r="F150" s="240" t="s">
        <v>432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83</v>
      </c>
    </row>
    <row r="151" s="15" customFormat="1">
      <c r="A151" s="15"/>
      <c r="B151" s="278"/>
      <c r="C151" s="279"/>
      <c r="D151" s="239" t="s">
        <v>163</v>
      </c>
      <c r="E151" s="280" t="s">
        <v>1</v>
      </c>
      <c r="F151" s="281" t="s">
        <v>204</v>
      </c>
      <c r="G151" s="279"/>
      <c r="H151" s="280" t="s">
        <v>1</v>
      </c>
      <c r="I151" s="282"/>
      <c r="J151" s="279"/>
      <c r="K151" s="279"/>
      <c r="L151" s="283"/>
      <c r="M151" s="284"/>
      <c r="N151" s="285"/>
      <c r="O151" s="285"/>
      <c r="P151" s="285"/>
      <c r="Q151" s="285"/>
      <c r="R151" s="285"/>
      <c r="S151" s="285"/>
      <c r="T151" s="28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7" t="s">
        <v>163</v>
      </c>
      <c r="AU151" s="287" t="s">
        <v>83</v>
      </c>
      <c r="AV151" s="15" t="s">
        <v>81</v>
      </c>
      <c r="AW151" s="15" t="s">
        <v>30</v>
      </c>
      <c r="AX151" s="15" t="s">
        <v>73</v>
      </c>
      <c r="AY151" s="287" t="s">
        <v>150</v>
      </c>
    </row>
    <row r="152" s="13" customFormat="1">
      <c r="A152" s="13"/>
      <c r="B152" s="246"/>
      <c r="C152" s="247"/>
      <c r="D152" s="239" t="s">
        <v>163</v>
      </c>
      <c r="E152" s="248" t="s">
        <v>1</v>
      </c>
      <c r="F152" s="249" t="s">
        <v>616</v>
      </c>
      <c r="G152" s="247"/>
      <c r="H152" s="250">
        <v>0.38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163</v>
      </c>
      <c r="AU152" s="256" t="s">
        <v>83</v>
      </c>
      <c r="AV152" s="13" t="s">
        <v>83</v>
      </c>
      <c r="AW152" s="13" t="s">
        <v>30</v>
      </c>
      <c r="AX152" s="13" t="s">
        <v>81</v>
      </c>
      <c r="AY152" s="256" t="s">
        <v>150</v>
      </c>
    </row>
    <row r="153" s="13" customFormat="1">
      <c r="A153" s="13"/>
      <c r="B153" s="246"/>
      <c r="C153" s="247"/>
      <c r="D153" s="239" t="s">
        <v>163</v>
      </c>
      <c r="E153" s="247"/>
      <c r="F153" s="249" t="s">
        <v>617</v>
      </c>
      <c r="G153" s="247"/>
      <c r="H153" s="250">
        <v>0.0080000000000000002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6" t="s">
        <v>163</v>
      </c>
      <c r="AU153" s="256" t="s">
        <v>83</v>
      </c>
      <c r="AV153" s="13" t="s">
        <v>83</v>
      </c>
      <c r="AW153" s="13" t="s">
        <v>4</v>
      </c>
      <c r="AX153" s="13" t="s">
        <v>81</v>
      </c>
      <c r="AY153" s="256" t="s">
        <v>150</v>
      </c>
    </row>
    <row r="154" s="12" customFormat="1" ht="22.8" customHeight="1">
      <c r="A154" s="12"/>
      <c r="B154" s="210"/>
      <c r="C154" s="211"/>
      <c r="D154" s="212" t="s">
        <v>72</v>
      </c>
      <c r="E154" s="224" t="s">
        <v>206</v>
      </c>
      <c r="F154" s="224" t="s">
        <v>207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SUM(P155:P166)</f>
        <v>0</v>
      </c>
      <c r="Q154" s="218"/>
      <c r="R154" s="219">
        <f>SUM(R155:R166)</f>
        <v>0</v>
      </c>
      <c r="S154" s="218"/>
      <c r="T154" s="220">
        <f>SUM(T155:T166)</f>
        <v>4.1950000000000003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81</v>
      </c>
      <c r="AT154" s="222" t="s">
        <v>72</v>
      </c>
      <c r="AU154" s="222" t="s">
        <v>81</v>
      </c>
      <c r="AY154" s="221" t="s">
        <v>150</v>
      </c>
      <c r="BK154" s="223">
        <f>SUM(BK155:BK166)</f>
        <v>0</v>
      </c>
    </row>
    <row r="155" s="2" customFormat="1" ht="16.5" customHeight="1">
      <c r="A155" s="38"/>
      <c r="B155" s="39"/>
      <c r="C155" s="226" t="s">
        <v>199</v>
      </c>
      <c r="D155" s="226" t="s">
        <v>152</v>
      </c>
      <c r="E155" s="227" t="s">
        <v>435</v>
      </c>
      <c r="F155" s="228" t="s">
        <v>436</v>
      </c>
      <c r="G155" s="229" t="s">
        <v>155</v>
      </c>
      <c r="H155" s="230">
        <v>1.8</v>
      </c>
      <c r="I155" s="231"/>
      <c r="J155" s="232">
        <f>ROUND(I155*H155,2)</f>
        <v>0</v>
      </c>
      <c r="K155" s="228" t="s">
        <v>156</v>
      </c>
      <c r="L155" s="44"/>
      <c r="M155" s="233" t="s">
        <v>1</v>
      </c>
      <c r="N155" s="234" t="s">
        <v>38</v>
      </c>
      <c r="O155" s="91"/>
      <c r="P155" s="235">
        <f>O155*H155</f>
        <v>0</v>
      </c>
      <c r="Q155" s="235">
        <v>0</v>
      </c>
      <c r="R155" s="235">
        <f>Q155*H155</f>
        <v>0</v>
      </c>
      <c r="S155" s="235">
        <v>2</v>
      </c>
      <c r="T155" s="236">
        <f>S155*H155</f>
        <v>3.6000000000000001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157</v>
      </c>
      <c r="AT155" s="237" t="s">
        <v>152</v>
      </c>
      <c r="AU155" s="237" t="s">
        <v>83</v>
      </c>
      <c r="AY155" s="17" t="s">
        <v>150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81</v>
      </c>
      <c r="BK155" s="238">
        <f>ROUND(I155*H155,2)</f>
        <v>0</v>
      </c>
      <c r="BL155" s="17" t="s">
        <v>157</v>
      </c>
      <c r="BM155" s="237" t="s">
        <v>618</v>
      </c>
    </row>
    <row r="156" s="2" customFormat="1">
      <c r="A156" s="38"/>
      <c r="B156" s="39"/>
      <c r="C156" s="40"/>
      <c r="D156" s="239" t="s">
        <v>159</v>
      </c>
      <c r="E156" s="40"/>
      <c r="F156" s="240" t="s">
        <v>436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83</v>
      </c>
    </row>
    <row r="157" s="2" customFormat="1">
      <c r="A157" s="38"/>
      <c r="B157" s="39"/>
      <c r="C157" s="40"/>
      <c r="D157" s="244" t="s">
        <v>161</v>
      </c>
      <c r="E157" s="40"/>
      <c r="F157" s="245" t="s">
        <v>438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161</v>
      </c>
      <c r="AU157" s="17" t="s">
        <v>83</v>
      </c>
    </row>
    <row r="158" s="13" customFormat="1">
      <c r="A158" s="13"/>
      <c r="B158" s="246"/>
      <c r="C158" s="247"/>
      <c r="D158" s="239" t="s">
        <v>163</v>
      </c>
      <c r="E158" s="248" t="s">
        <v>1</v>
      </c>
      <c r="F158" s="249" t="s">
        <v>619</v>
      </c>
      <c r="G158" s="247"/>
      <c r="H158" s="250">
        <v>1.8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6" t="s">
        <v>163</v>
      </c>
      <c r="AU158" s="256" t="s">
        <v>83</v>
      </c>
      <c r="AV158" s="13" t="s">
        <v>83</v>
      </c>
      <c r="AW158" s="13" t="s">
        <v>30</v>
      </c>
      <c r="AX158" s="13" t="s">
        <v>81</v>
      </c>
      <c r="AY158" s="256" t="s">
        <v>150</v>
      </c>
    </row>
    <row r="159" s="2" customFormat="1" ht="21.75" customHeight="1">
      <c r="A159" s="38"/>
      <c r="B159" s="39"/>
      <c r="C159" s="226" t="s">
        <v>170</v>
      </c>
      <c r="D159" s="226" t="s">
        <v>152</v>
      </c>
      <c r="E159" s="227" t="s">
        <v>620</v>
      </c>
      <c r="F159" s="228" t="s">
        <v>621</v>
      </c>
      <c r="G159" s="229" t="s">
        <v>176</v>
      </c>
      <c r="H159" s="230">
        <v>2</v>
      </c>
      <c r="I159" s="231"/>
      <c r="J159" s="232">
        <f>ROUND(I159*H159,2)</f>
        <v>0</v>
      </c>
      <c r="K159" s="228" t="s">
        <v>156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0.075999999999999998</v>
      </c>
      <c r="T159" s="236">
        <f>S159*H159</f>
        <v>0.152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157</v>
      </c>
      <c r="AT159" s="237" t="s">
        <v>152</v>
      </c>
      <c r="AU159" s="237" t="s">
        <v>83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81</v>
      </c>
      <c r="BK159" s="238">
        <f>ROUND(I159*H159,2)</f>
        <v>0</v>
      </c>
      <c r="BL159" s="17" t="s">
        <v>157</v>
      </c>
      <c r="BM159" s="237" t="s">
        <v>622</v>
      </c>
    </row>
    <row r="160" s="2" customFormat="1">
      <c r="A160" s="38"/>
      <c r="B160" s="39"/>
      <c r="C160" s="40"/>
      <c r="D160" s="239" t="s">
        <v>159</v>
      </c>
      <c r="E160" s="40"/>
      <c r="F160" s="240" t="s">
        <v>623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83</v>
      </c>
    </row>
    <row r="161" s="2" customFormat="1">
      <c r="A161" s="38"/>
      <c r="B161" s="39"/>
      <c r="C161" s="40"/>
      <c r="D161" s="244" t="s">
        <v>161</v>
      </c>
      <c r="E161" s="40"/>
      <c r="F161" s="245" t="s">
        <v>624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83</v>
      </c>
    </row>
    <row r="162" s="13" customFormat="1">
      <c r="A162" s="13"/>
      <c r="B162" s="246"/>
      <c r="C162" s="247"/>
      <c r="D162" s="239" t="s">
        <v>163</v>
      </c>
      <c r="E162" s="248" t="s">
        <v>1</v>
      </c>
      <c r="F162" s="249" t="s">
        <v>625</v>
      </c>
      <c r="G162" s="247"/>
      <c r="H162" s="250">
        <v>2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163</v>
      </c>
      <c r="AU162" s="256" t="s">
        <v>83</v>
      </c>
      <c r="AV162" s="13" t="s">
        <v>83</v>
      </c>
      <c r="AW162" s="13" t="s">
        <v>30</v>
      </c>
      <c r="AX162" s="13" t="s">
        <v>81</v>
      </c>
      <c r="AY162" s="256" t="s">
        <v>150</v>
      </c>
    </row>
    <row r="163" s="2" customFormat="1" ht="24.15" customHeight="1">
      <c r="A163" s="38"/>
      <c r="B163" s="39"/>
      <c r="C163" s="226" t="s">
        <v>206</v>
      </c>
      <c r="D163" s="226" t="s">
        <v>152</v>
      </c>
      <c r="E163" s="227" t="s">
        <v>626</v>
      </c>
      <c r="F163" s="228" t="s">
        <v>627</v>
      </c>
      <c r="G163" s="229" t="s">
        <v>169</v>
      </c>
      <c r="H163" s="230">
        <v>0.443</v>
      </c>
      <c r="I163" s="231"/>
      <c r="J163" s="232">
        <f>ROUND(I163*H163,2)</f>
        <v>0</v>
      </c>
      <c r="K163" s="228" t="s">
        <v>156</v>
      </c>
      <c r="L163" s="44"/>
      <c r="M163" s="233" t="s">
        <v>1</v>
      </c>
      <c r="N163" s="234" t="s">
        <v>38</v>
      </c>
      <c r="O163" s="91"/>
      <c r="P163" s="235">
        <f>O163*H163</f>
        <v>0</v>
      </c>
      <c r="Q163" s="235">
        <v>0</v>
      </c>
      <c r="R163" s="235">
        <f>Q163*H163</f>
        <v>0</v>
      </c>
      <c r="S163" s="235">
        <v>1</v>
      </c>
      <c r="T163" s="236">
        <f>S163*H163</f>
        <v>0.443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157</v>
      </c>
      <c r="AT163" s="237" t="s">
        <v>152</v>
      </c>
      <c r="AU163" s="237" t="s">
        <v>83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81</v>
      </c>
      <c r="BK163" s="238">
        <f>ROUND(I163*H163,2)</f>
        <v>0</v>
      </c>
      <c r="BL163" s="17" t="s">
        <v>157</v>
      </c>
      <c r="BM163" s="237" t="s">
        <v>628</v>
      </c>
    </row>
    <row r="164" s="2" customFormat="1">
      <c r="A164" s="38"/>
      <c r="B164" s="39"/>
      <c r="C164" s="40"/>
      <c r="D164" s="239" t="s">
        <v>159</v>
      </c>
      <c r="E164" s="40"/>
      <c r="F164" s="240" t="s">
        <v>629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83</v>
      </c>
    </row>
    <row r="165" s="2" customFormat="1">
      <c r="A165" s="38"/>
      <c r="B165" s="39"/>
      <c r="C165" s="40"/>
      <c r="D165" s="244" t="s">
        <v>161</v>
      </c>
      <c r="E165" s="40"/>
      <c r="F165" s="245" t="s">
        <v>630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161</v>
      </c>
      <c r="AU165" s="17" t="s">
        <v>83</v>
      </c>
    </row>
    <row r="166" s="13" customFormat="1">
      <c r="A166" s="13"/>
      <c r="B166" s="246"/>
      <c r="C166" s="247"/>
      <c r="D166" s="239" t="s">
        <v>163</v>
      </c>
      <c r="E166" s="248" t="s">
        <v>1</v>
      </c>
      <c r="F166" s="249" t="s">
        <v>631</v>
      </c>
      <c r="G166" s="247"/>
      <c r="H166" s="250">
        <v>0.443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163</v>
      </c>
      <c r="AU166" s="256" t="s">
        <v>83</v>
      </c>
      <c r="AV166" s="13" t="s">
        <v>83</v>
      </c>
      <c r="AW166" s="13" t="s">
        <v>30</v>
      </c>
      <c r="AX166" s="13" t="s">
        <v>81</v>
      </c>
      <c r="AY166" s="256" t="s">
        <v>150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250</v>
      </c>
      <c r="F167" s="224" t="s">
        <v>251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SUM(P168:P196)</f>
        <v>0</v>
      </c>
      <c r="Q167" s="218"/>
      <c r="R167" s="219">
        <f>SUM(R168:R196)</f>
        <v>0</v>
      </c>
      <c r="S167" s="218"/>
      <c r="T167" s="220">
        <f>SUM(T168:T196)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81</v>
      </c>
      <c r="AT167" s="222" t="s">
        <v>72</v>
      </c>
      <c r="AU167" s="222" t="s">
        <v>81</v>
      </c>
      <c r="AY167" s="221" t="s">
        <v>150</v>
      </c>
      <c r="BK167" s="223">
        <f>SUM(BK168:BK196)</f>
        <v>0</v>
      </c>
    </row>
    <row r="168" s="2" customFormat="1" ht="16.5" customHeight="1">
      <c r="A168" s="38"/>
      <c r="B168" s="39"/>
      <c r="C168" s="226" t="s">
        <v>221</v>
      </c>
      <c r="D168" s="226" t="s">
        <v>152</v>
      </c>
      <c r="E168" s="227" t="s">
        <v>471</v>
      </c>
      <c r="F168" s="228" t="s">
        <v>472</v>
      </c>
      <c r="G168" s="229" t="s">
        <v>169</v>
      </c>
      <c r="H168" s="230">
        <v>4.883</v>
      </c>
      <c r="I168" s="231"/>
      <c r="J168" s="232">
        <f>ROUND(I168*H168,2)</f>
        <v>0</v>
      </c>
      <c r="K168" s="228" t="s">
        <v>156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157</v>
      </c>
      <c r="AT168" s="237" t="s">
        <v>152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81</v>
      </c>
      <c r="BK168" s="238">
        <f>ROUND(I168*H168,2)</f>
        <v>0</v>
      </c>
      <c r="BL168" s="17" t="s">
        <v>157</v>
      </c>
      <c r="BM168" s="237" t="s">
        <v>632</v>
      </c>
    </row>
    <row r="169" s="2" customFormat="1">
      <c r="A169" s="38"/>
      <c r="B169" s="39"/>
      <c r="C169" s="40"/>
      <c r="D169" s="239" t="s">
        <v>159</v>
      </c>
      <c r="E169" s="40"/>
      <c r="F169" s="240" t="s">
        <v>474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83</v>
      </c>
    </row>
    <row r="170" s="2" customFormat="1">
      <c r="A170" s="38"/>
      <c r="B170" s="39"/>
      <c r="C170" s="40"/>
      <c r="D170" s="244" t="s">
        <v>161</v>
      </c>
      <c r="E170" s="40"/>
      <c r="F170" s="245" t="s">
        <v>475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83</v>
      </c>
    </row>
    <row r="171" s="2" customFormat="1" ht="24.15" customHeight="1">
      <c r="A171" s="38"/>
      <c r="B171" s="39"/>
      <c r="C171" s="226" t="s">
        <v>229</v>
      </c>
      <c r="D171" s="226" t="s">
        <v>152</v>
      </c>
      <c r="E171" s="227" t="s">
        <v>259</v>
      </c>
      <c r="F171" s="228" t="s">
        <v>260</v>
      </c>
      <c r="G171" s="229" t="s">
        <v>169</v>
      </c>
      <c r="H171" s="230">
        <v>4.883</v>
      </c>
      <c r="I171" s="231"/>
      <c r="J171" s="232">
        <f>ROUND(I171*H171,2)</f>
        <v>0</v>
      </c>
      <c r="K171" s="228" t="s">
        <v>156</v>
      </c>
      <c r="L171" s="44"/>
      <c r="M171" s="233" t="s">
        <v>1</v>
      </c>
      <c r="N171" s="234" t="s">
        <v>38</v>
      </c>
      <c r="O171" s="91"/>
      <c r="P171" s="235">
        <f>O171*H171</f>
        <v>0</v>
      </c>
      <c r="Q171" s="235">
        <v>0</v>
      </c>
      <c r="R171" s="235">
        <f>Q171*H171</f>
        <v>0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157</v>
      </c>
      <c r="AT171" s="237" t="s">
        <v>152</v>
      </c>
      <c r="AU171" s="237" t="s">
        <v>83</v>
      </c>
      <c r="AY171" s="17" t="s">
        <v>150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81</v>
      </c>
      <c r="BK171" s="238">
        <f>ROUND(I171*H171,2)</f>
        <v>0</v>
      </c>
      <c r="BL171" s="17" t="s">
        <v>157</v>
      </c>
      <c r="BM171" s="237" t="s">
        <v>633</v>
      </c>
    </row>
    <row r="172" s="2" customFormat="1">
      <c r="A172" s="38"/>
      <c r="B172" s="39"/>
      <c r="C172" s="40"/>
      <c r="D172" s="239" t="s">
        <v>159</v>
      </c>
      <c r="E172" s="40"/>
      <c r="F172" s="240" t="s">
        <v>262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159</v>
      </c>
      <c r="AU172" s="17" t="s">
        <v>83</v>
      </c>
    </row>
    <row r="173" s="2" customFormat="1">
      <c r="A173" s="38"/>
      <c r="B173" s="39"/>
      <c r="C173" s="40"/>
      <c r="D173" s="244" t="s">
        <v>161</v>
      </c>
      <c r="E173" s="40"/>
      <c r="F173" s="245" t="s">
        <v>263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161</v>
      </c>
      <c r="AU173" s="17" t="s">
        <v>83</v>
      </c>
    </row>
    <row r="174" s="2" customFormat="1" ht="24.15" customHeight="1">
      <c r="A174" s="38"/>
      <c r="B174" s="39"/>
      <c r="C174" s="226" t="s">
        <v>8</v>
      </c>
      <c r="D174" s="226" t="s">
        <v>152</v>
      </c>
      <c r="E174" s="227" t="s">
        <v>265</v>
      </c>
      <c r="F174" s="228" t="s">
        <v>266</v>
      </c>
      <c r="G174" s="229" t="s">
        <v>169</v>
      </c>
      <c r="H174" s="230">
        <v>4.883</v>
      </c>
      <c r="I174" s="231"/>
      <c r="J174" s="232">
        <f>ROUND(I174*H174,2)</f>
        <v>0</v>
      </c>
      <c r="K174" s="228" t="s">
        <v>156</v>
      </c>
      <c r="L174" s="44"/>
      <c r="M174" s="233" t="s">
        <v>1</v>
      </c>
      <c r="N174" s="234" t="s">
        <v>38</v>
      </c>
      <c r="O174" s="91"/>
      <c r="P174" s="235">
        <f>O174*H174</f>
        <v>0</v>
      </c>
      <c r="Q174" s="235">
        <v>0</v>
      </c>
      <c r="R174" s="235">
        <f>Q174*H174</f>
        <v>0</v>
      </c>
      <c r="S174" s="235">
        <v>0</v>
      </c>
      <c r="T174" s="23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7" t="s">
        <v>157</v>
      </c>
      <c r="AT174" s="237" t="s">
        <v>152</v>
      </c>
      <c r="AU174" s="237" t="s">
        <v>83</v>
      </c>
      <c r="AY174" s="17" t="s">
        <v>150</v>
      </c>
      <c r="BE174" s="238">
        <f>IF(N174="základní",J174,0)</f>
        <v>0</v>
      </c>
      <c r="BF174" s="238">
        <f>IF(N174="snížená",J174,0)</f>
        <v>0</v>
      </c>
      <c r="BG174" s="238">
        <f>IF(N174="zákl. přenesená",J174,0)</f>
        <v>0</v>
      </c>
      <c r="BH174" s="238">
        <f>IF(N174="sníž. přenesená",J174,0)</f>
        <v>0</v>
      </c>
      <c r="BI174" s="238">
        <f>IF(N174="nulová",J174,0)</f>
        <v>0</v>
      </c>
      <c r="BJ174" s="17" t="s">
        <v>81</v>
      </c>
      <c r="BK174" s="238">
        <f>ROUND(I174*H174,2)</f>
        <v>0</v>
      </c>
      <c r="BL174" s="17" t="s">
        <v>157</v>
      </c>
      <c r="BM174" s="237" t="s">
        <v>634</v>
      </c>
    </row>
    <row r="175" s="2" customFormat="1">
      <c r="A175" s="38"/>
      <c r="B175" s="39"/>
      <c r="C175" s="40"/>
      <c r="D175" s="239" t="s">
        <v>159</v>
      </c>
      <c r="E175" s="40"/>
      <c r="F175" s="240" t="s">
        <v>268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159</v>
      </c>
      <c r="AU175" s="17" t="s">
        <v>83</v>
      </c>
    </row>
    <row r="176" s="2" customFormat="1">
      <c r="A176" s="38"/>
      <c r="B176" s="39"/>
      <c r="C176" s="40"/>
      <c r="D176" s="244" t="s">
        <v>161</v>
      </c>
      <c r="E176" s="40"/>
      <c r="F176" s="245" t="s">
        <v>269</v>
      </c>
      <c r="G176" s="40"/>
      <c r="H176" s="40"/>
      <c r="I176" s="241"/>
      <c r="J176" s="40"/>
      <c r="K176" s="40"/>
      <c r="L176" s="44"/>
      <c r="M176" s="242"/>
      <c r="N176" s="243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161</v>
      </c>
      <c r="AU176" s="17" t="s">
        <v>83</v>
      </c>
    </row>
    <row r="177" s="2" customFormat="1">
      <c r="A177" s="38"/>
      <c r="B177" s="39"/>
      <c r="C177" s="40"/>
      <c r="D177" s="239" t="s">
        <v>270</v>
      </c>
      <c r="E177" s="40"/>
      <c r="F177" s="288" t="s">
        <v>478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270</v>
      </c>
      <c r="AU177" s="17" t="s">
        <v>83</v>
      </c>
    </row>
    <row r="178" s="2" customFormat="1" ht="24.15" customHeight="1">
      <c r="A178" s="38"/>
      <c r="B178" s="39"/>
      <c r="C178" s="226" t="s">
        <v>243</v>
      </c>
      <c r="D178" s="226" t="s">
        <v>152</v>
      </c>
      <c r="E178" s="227" t="s">
        <v>273</v>
      </c>
      <c r="F178" s="228" t="s">
        <v>274</v>
      </c>
      <c r="G178" s="229" t="s">
        <v>169</v>
      </c>
      <c r="H178" s="230">
        <v>97.659999999999997</v>
      </c>
      <c r="I178" s="231"/>
      <c r="J178" s="232">
        <f>ROUND(I178*H178,2)</f>
        <v>0</v>
      </c>
      <c r="K178" s="228" t="s">
        <v>156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</v>
      </c>
      <c r="T178" s="23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157</v>
      </c>
      <c r="AT178" s="237" t="s">
        <v>152</v>
      </c>
      <c r="AU178" s="237" t="s">
        <v>83</v>
      </c>
      <c r="AY178" s="17" t="s">
        <v>150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81</v>
      </c>
      <c r="BK178" s="238">
        <f>ROUND(I178*H178,2)</f>
        <v>0</v>
      </c>
      <c r="BL178" s="17" t="s">
        <v>157</v>
      </c>
      <c r="BM178" s="237" t="s">
        <v>635</v>
      </c>
    </row>
    <row r="179" s="2" customFormat="1">
      <c r="A179" s="38"/>
      <c r="B179" s="39"/>
      <c r="C179" s="40"/>
      <c r="D179" s="239" t="s">
        <v>159</v>
      </c>
      <c r="E179" s="40"/>
      <c r="F179" s="240" t="s">
        <v>276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83</v>
      </c>
    </row>
    <row r="180" s="2" customFormat="1">
      <c r="A180" s="38"/>
      <c r="B180" s="39"/>
      <c r="C180" s="40"/>
      <c r="D180" s="244" t="s">
        <v>161</v>
      </c>
      <c r="E180" s="40"/>
      <c r="F180" s="245" t="s">
        <v>277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83</v>
      </c>
    </row>
    <row r="181" s="15" customFormat="1">
      <c r="A181" s="15"/>
      <c r="B181" s="278"/>
      <c r="C181" s="279"/>
      <c r="D181" s="239" t="s">
        <v>163</v>
      </c>
      <c r="E181" s="280" t="s">
        <v>1</v>
      </c>
      <c r="F181" s="281" t="s">
        <v>480</v>
      </c>
      <c r="G181" s="279"/>
      <c r="H181" s="280" t="s">
        <v>1</v>
      </c>
      <c r="I181" s="282"/>
      <c r="J181" s="279"/>
      <c r="K181" s="279"/>
      <c r="L181" s="283"/>
      <c r="M181" s="284"/>
      <c r="N181" s="285"/>
      <c r="O181" s="285"/>
      <c r="P181" s="285"/>
      <c r="Q181" s="285"/>
      <c r="R181" s="285"/>
      <c r="S181" s="285"/>
      <c r="T181" s="28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7" t="s">
        <v>163</v>
      </c>
      <c r="AU181" s="287" t="s">
        <v>83</v>
      </c>
      <c r="AV181" s="15" t="s">
        <v>81</v>
      </c>
      <c r="AW181" s="15" t="s">
        <v>30</v>
      </c>
      <c r="AX181" s="15" t="s">
        <v>73</v>
      </c>
      <c r="AY181" s="287" t="s">
        <v>150</v>
      </c>
    </row>
    <row r="182" s="13" customFormat="1">
      <c r="A182" s="13"/>
      <c r="B182" s="246"/>
      <c r="C182" s="247"/>
      <c r="D182" s="239" t="s">
        <v>163</v>
      </c>
      <c r="E182" s="248" t="s">
        <v>1</v>
      </c>
      <c r="F182" s="249" t="s">
        <v>636</v>
      </c>
      <c r="G182" s="247"/>
      <c r="H182" s="250">
        <v>97.659999999999997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163</v>
      </c>
      <c r="AU182" s="256" t="s">
        <v>83</v>
      </c>
      <c r="AV182" s="13" t="s">
        <v>83</v>
      </c>
      <c r="AW182" s="13" t="s">
        <v>30</v>
      </c>
      <c r="AX182" s="13" t="s">
        <v>81</v>
      </c>
      <c r="AY182" s="256" t="s">
        <v>150</v>
      </c>
    </row>
    <row r="183" s="2" customFormat="1" ht="33" customHeight="1">
      <c r="A183" s="38"/>
      <c r="B183" s="39"/>
      <c r="C183" s="226" t="s">
        <v>252</v>
      </c>
      <c r="D183" s="226" t="s">
        <v>152</v>
      </c>
      <c r="E183" s="227" t="s">
        <v>637</v>
      </c>
      <c r="F183" s="228" t="s">
        <v>638</v>
      </c>
      <c r="G183" s="229" t="s">
        <v>169</v>
      </c>
      <c r="H183" s="230">
        <v>4.1950000000000003</v>
      </c>
      <c r="I183" s="231"/>
      <c r="J183" s="232">
        <f>ROUND(I183*H183,2)</f>
        <v>0</v>
      </c>
      <c r="K183" s="228" t="s">
        <v>156</v>
      </c>
      <c r="L183" s="44"/>
      <c r="M183" s="233" t="s">
        <v>1</v>
      </c>
      <c r="N183" s="234" t="s">
        <v>38</v>
      </c>
      <c r="O183" s="91"/>
      <c r="P183" s="235">
        <f>O183*H183</f>
        <v>0</v>
      </c>
      <c r="Q183" s="235">
        <v>0</v>
      </c>
      <c r="R183" s="235">
        <f>Q183*H183</f>
        <v>0</v>
      </c>
      <c r="S183" s="235">
        <v>0</v>
      </c>
      <c r="T183" s="23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7" t="s">
        <v>157</v>
      </c>
      <c r="AT183" s="237" t="s">
        <v>152</v>
      </c>
      <c r="AU183" s="237" t="s">
        <v>83</v>
      </c>
      <c r="AY183" s="17" t="s">
        <v>150</v>
      </c>
      <c r="BE183" s="238">
        <f>IF(N183="základní",J183,0)</f>
        <v>0</v>
      </c>
      <c r="BF183" s="238">
        <f>IF(N183="snížená",J183,0)</f>
        <v>0</v>
      </c>
      <c r="BG183" s="238">
        <f>IF(N183="zákl. přenesená",J183,0)</f>
        <v>0</v>
      </c>
      <c r="BH183" s="238">
        <f>IF(N183="sníž. přenesená",J183,0)</f>
        <v>0</v>
      </c>
      <c r="BI183" s="238">
        <f>IF(N183="nulová",J183,0)</f>
        <v>0</v>
      </c>
      <c r="BJ183" s="17" t="s">
        <v>81</v>
      </c>
      <c r="BK183" s="238">
        <f>ROUND(I183*H183,2)</f>
        <v>0</v>
      </c>
      <c r="BL183" s="17" t="s">
        <v>157</v>
      </c>
      <c r="BM183" s="237" t="s">
        <v>639</v>
      </c>
    </row>
    <row r="184" s="2" customFormat="1">
      <c r="A184" s="38"/>
      <c r="B184" s="39"/>
      <c r="C184" s="40"/>
      <c r="D184" s="239" t="s">
        <v>159</v>
      </c>
      <c r="E184" s="40"/>
      <c r="F184" s="240" t="s">
        <v>640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159</v>
      </c>
      <c r="AU184" s="17" t="s">
        <v>83</v>
      </c>
    </row>
    <row r="185" s="2" customFormat="1">
      <c r="A185" s="38"/>
      <c r="B185" s="39"/>
      <c r="C185" s="40"/>
      <c r="D185" s="244" t="s">
        <v>161</v>
      </c>
      <c r="E185" s="40"/>
      <c r="F185" s="245" t="s">
        <v>641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161</v>
      </c>
      <c r="AU185" s="17" t="s">
        <v>83</v>
      </c>
    </row>
    <row r="186" s="2" customFormat="1" ht="33" customHeight="1">
      <c r="A186" s="38"/>
      <c r="B186" s="39"/>
      <c r="C186" s="226" t="s">
        <v>258</v>
      </c>
      <c r="D186" s="226" t="s">
        <v>152</v>
      </c>
      <c r="E186" s="227" t="s">
        <v>281</v>
      </c>
      <c r="F186" s="228" t="s">
        <v>282</v>
      </c>
      <c r="G186" s="229" t="s">
        <v>169</v>
      </c>
      <c r="H186" s="230">
        <v>0.50600000000000001</v>
      </c>
      <c r="I186" s="231"/>
      <c r="J186" s="232">
        <f>ROUND(I186*H186,2)</f>
        <v>0</v>
      </c>
      <c r="K186" s="228" t="s">
        <v>156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157</v>
      </c>
      <c r="AT186" s="237" t="s">
        <v>152</v>
      </c>
      <c r="AU186" s="237" t="s">
        <v>83</v>
      </c>
      <c r="AY186" s="17" t="s">
        <v>150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81</v>
      </c>
      <c r="BK186" s="238">
        <f>ROUND(I186*H186,2)</f>
        <v>0</v>
      </c>
      <c r="BL186" s="17" t="s">
        <v>157</v>
      </c>
      <c r="BM186" s="237" t="s">
        <v>642</v>
      </c>
    </row>
    <row r="187" s="2" customFormat="1">
      <c r="A187" s="38"/>
      <c r="B187" s="39"/>
      <c r="C187" s="40"/>
      <c r="D187" s="239" t="s">
        <v>159</v>
      </c>
      <c r="E187" s="40"/>
      <c r="F187" s="240" t="s">
        <v>285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159</v>
      </c>
      <c r="AU187" s="17" t="s">
        <v>83</v>
      </c>
    </row>
    <row r="188" s="2" customFormat="1">
      <c r="A188" s="38"/>
      <c r="B188" s="39"/>
      <c r="C188" s="40"/>
      <c r="D188" s="244" t="s">
        <v>161</v>
      </c>
      <c r="E188" s="40"/>
      <c r="F188" s="245" t="s">
        <v>488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161</v>
      </c>
      <c r="AU188" s="17" t="s">
        <v>83</v>
      </c>
    </row>
    <row r="189" s="2" customFormat="1" ht="44.25" customHeight="1">
      <c r="A189" s="38"/>
      <c r="B189" s="39"/>
      <c r="C189" s="226" t="s">
        <v>264</v>
      </c>
      <c r="D189" s="226" t="s">
        <v>152</v>
      </c>
      <c r="E189" s="227" t="s">
        <v>296</v>
      </c>
      <c r="F189" s="228" t="s">
        <v>297</v>
      </c>
      <c r="G189" s="229" t="s">
        <v>169</v>
      </c>
      <c r="H189" s="230">
        <v>0.182</v>
      </c>
      <c r="I189" s="231"/>
      <c r="J189" s="232">
        <f>ROUND(I189*H189,2)</f>
        <v>0</v>
      </c>
      <c r="K189" s="228" t="s">
        <v>156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</v>
      </c>
      <c r="T189" s="23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157</v>
      </c>
      <c r="AT189" s="237" t="s">
        <v>152</v>
      </c>
      <c r="AU189" s="237" t="s">
        <v>83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81</v>
      </c>
      <c r="BK189" s="238">
        <f>ROUND(I189*H189,2)</f>
        <v>0</v>
      </c>
      <c r="BL189" s="17" t="s">
        <v>157</v>
      </c>
      <c r="BM189" s="237" t="s">
        <v>643</v>
      </c>
    </row>
    <row r="190" s="2" customFormat="1">
      <c r="A190" s="38"/>
      <c r="B190" s="39"/>
      <c r="C190" s="40"/>
      <c r="D190" s="239" t="s">
        <v>159</v>
      </c>
      <c r="E190" s="40"/>
      <c r="F190" s="240" t="s">
        <v>297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159</v>
      </c>
      <c r="AU190" s="17" t="s">
        <v>83</v>
      </c>
    </row>
    <row r="191" s="2" customFormat="1">
      <c r="A191" s="38"/>
      <c r="B191" s="39"/>
      <c r="C191" s="40"/>
      <c r="D191" s="244" t="s">
        <v>161</v>
      </c>
      <c r="E191" s="40"/>
      <c r="F191" s="245" t="s">
        <v>299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83</v>
      </c>
    </row>
    <row r="192" s="2" customFormat="1" ht="24.15" customHeight="1">
      <c r="A192" s="38"/>
      <c r="B192" s="39"/>
      <c r="C192" s="226" t="s">
        <v>272</v>
      </c>
      <c r="D192" s="226" t="s">
        <v>152</v>
      </c>
      <c r="E192" s="227" t="s">
        <v>300</v>
      </c>
      <c r="F192" s="228" t="s">
        <v>301</v>
      </c>
      <c r="G192" s="229" t="s">
        <v>169</v>
      </c>
      <c r="H192" s="230">
        <v>2.1000000000000001</v>
      </c>
      <c r="I192" s="231"/>
      <c r="J192" s="232">
        <f>ROUND(I192*H192,2)</f>
        <v>0</v>
      </c>
      <c r="K192" s="228" t="s">
        <v>156</v>
      </c>
      <c r="L192" s="44"/>
      <c r="M192" s="233" t="s">
        <v>1</v>
      </c>
      <c r="N192" s="234" t="s">
        <v>38</v>
      </c>
      <c r="O192" s="91"/>
      <c r="P192" s="235">
        <f>O192*H192</f>
        <v>0</v>
      </c>
      <c r="Q192" s="235">
        <v>0</v>
      </c>
      <c r="R192" s="235">
        <f>Q192*H192</f>
        <v>0</v>
      </c>
      <c r="S192" s="235">
        <v>0</v>
      </c>
      <c r="T192" s="23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7" t="s">
        <v>157</v>
      </c>
      <c r="AT192" s="237" t="s">
        <v>152</v>
      </c>
      <c r="AU192" s="237" t="s">
        <v>83</v>
      </c>
      <c r="AY192" s="17" t="s">
        <v>150</v>
      </c>
      <c r="BE192" s="238">
        <f>IF(N192="základní",J192,0)</f>
        <v>0</v>
      </c>
      <c r="BF192" s="238">
        <f>IF(N192="snížená",J192,0)</f>
        <v>0</v>
      </c>
      <c r="BG192" s="238">
        <f>IF(N192="zákl. přenesená",J192,0)</f>
        <v>0</v>
      </c>
      <c r="BH192" s="238">
        <f>IF(N192="sníž. přenesená",J192,0)</f>
        <v>0</v>
      </c>
      <c r="BI192" s="238">
        <f>IF(N192="nulová",J192,0)</f>
        <v>0</v>
      </c>
      <c r="BJ192" s="17" t="s">
        <v>81</v>
      </c>
      <c r="BK192" s="238">
        <f>ROUND(I192*H192,2)</f>
        <v>0</v>
      </c>
      <c r="BL192" s="17" t="s">
        <v>157</v>
      </c>
      <c r="BM192" s="237" t="s">
        <v>644</v>
      </c>
    </row>
    <row r="193" s="2" customFormat="1">
      <c r="A193" s="38"/>
      <c r="B193" s="39"/>
      <c r="C193" s="40"/>
      <c r="D193" s="239" t="s">
        <v>159</v>
      </c>
      <c r="E193" s="40"/>
      <c r="F193" s="240" t="s">
        <v>303</v>
      </c>
      <c r="G193" s="40"/>
      <c r="H193" s="40"/>
      <c r="I193" s="241"/>
      <c r="J193" s="40"/>
      <c r="K193" s="40"/>
      <c r="L193" s="44"/>
      <c r="M193" s="242"/>
      <c r="N193" s="243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159</v>
      </c>
      <c r="AU193" s="17" t="s">
        <v>83</v>
      </c>
    </row>
    <row r="194" s="2" customFormat="1">
      <c r="A194" s="38"/>
      <c r="B194" s="39"/>
      <c r="C194" s="40"/>
      <c r="D194" s="244" t="s">
        <v>161</v>
      </c>
      <c r="E194" s="40"/>
      <c r="F194" s="245" t="s">
        <v>304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161</v>
      </c>
      <c r="AU194" s="17" t="s">
        <v>83</v>
      </c>
    </row>
    <row r="195" s="15" customFormat="1">
      <c r="A195" s="15"/>
      <c r="B195" s="278"/>
      <c r="C195" s="279"/>
      <c r="D195" s="239" t="s">
        <v>163</v>
      </c>
      <c r="E195" s="280" t="s">
        <v>1</v>
      </c>
      <c r="F195" s="281" t="s">
        <v>645</v>
      </c>
      <c r="G195" s="279"/>
      <c r="H195" s="280" t="s">
        <v>1</v>
      </c>
      <c r="I195" s="282"/>
      <c r="J195" s="279"/>
      <c r="K195" s="279"/>
      <c r="L195" s="283"/>
      <c r="M195" s="284"/>
      <c r="N195" s="285"/>
      <c r="O195" s="285"/>
      <c r="P195" s="285"/>
      <c r="Q195" s="285"/>
      <c r="R195" s="285"/>
      <c r="S195" s="285"/>
      <c r="T195" s="28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87" t="s">
        <v>163</v>
      </c>
      <c r="AU195" s="287" t="s">
        <v>83</v>
      </c>
      <c r="AV195" s="15" t="s">
        <v>81</v>
      </c>
      <c r="AW195" s="15" t="s">
        <v>30</v>
      </c>
      <c r="AX195" s="15" t="s">
        <v>73</v>
      </c>
      <c r="AY195" s="287" t="s">
        <v>150</v>
      </c>
    </row>
    <row r="196" s="13" customFormat="1">
      <c r="A196" s="13"/>
      <c r="B196" s="246"/>
      <c r="C196" s="247"/>
      <c r="D196" s="239" t="s">
        <v>163</v>
      </c>
      <c r="E196" s="248" t="s">
        <v>1</v>
      </c>
      <c r="F196" s="249" t="s">
        <v>646</v>
      </c>
      <c r="G196" s="247"/>
      <c r="H196" s="250">
        <v>2.1000000000000001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163</v>
      </c>
      <c r="AU196" s="256" t="s">
        <v>83</v>
      </c>
      <c r="AV196" s="13" t="s">
        <v>83</v>
      </c>
      <c r="AW196" s="13" t="s">
        <v>30</v>
      </c>
      <c r="AX196" s="13" t="s">
        <v>81</v>
      </c>
      <c r="AY196" s="256" t="s">
        <v>150</v>
      </c>
    </row>
    <row r="197" s="12" customFormat="1" ht="25.92" customHeight="1">
      <c r="A197" s="12"/>
      <c r="B197" s="210"/>
      <c r="C197" s="211"/>
      <c r="D197" s="212" t="s">
        <v>72</v>
      </c>
      <c r="E197" s="213" t="s">
        <v>306</v>
      </c>
      <c r="F197" s="213" t="s">
        <v>307</v>
      </c>
      <c r="G197" s="211"/>
      <c r="H197" s="211"/>
      <c r="I197" s="214"/>
      <c r="J197" s="215">
        <f>BK197</f>
        <v>0</v>
      </c>
      <c r="K197" s="211"/>
      <c r="L197" s="216"/>
      <c r="M197" s="217"/>
      <c r="N197" s="218"/>
      <c r="O197" s="218"/>
      <c r="P197" s="219">
        <f>P198+P203</f>
        <v>0</v>
      </c>
      <c r="Q197" s="218"/>
      <c r="R197" s="219">
        <f>R198+R203</f>
        <v>0</v>
      </c>
      <c r="S197" s="218"/>
      <c r="T197" s="220">
        <f>T198+T203</f>
        <v>0.68815999999999999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83</v>
      </c>
      <c r="AT197" s="222" t="s">
        <v>72</v>
      </c>
      <c r="AU197" s="222" t="s">
        <v>73</v>
      </c>
      <c r="AY197" s="221" t="s">
        <v>150</v>
      </c>
      <c r="BK197" s="223">
        <f>BK198+BK203</f>
        <v>0</v>
      </c>
    </row>
    <row r="198" s="12" customFormat="1" ht="22.8" customHeight="1">
      <c r="A198" s="12"/>
      <c r="B198" s="210"/>
      <c r="C198" s="211"/>
      <c r="D198" s="212" t="s">
        <v>72</v>
      </c>
      <c r="E198" s="224" t="s">
        <v>308</v>
      </c>
      <c r="F198" s="224" t="s">
        <v>309</v>
      </c>
      <c r="G198" s="211"/>
      <c r="H198" s="211"/>
      <c r="I198" s="214"/>
      <c r="J198" s="225">
        <f>BK198</f>
        <v>0</v>
      </c>
      <c r="K198" s="211"/>
      <c r="L198" s="216"/>
      <c r="M198" s="217"/>
      <c r="N198" s="218"/>
      <c r="O198" s="218"/>
      <c r="P198" s="219">
        <f>SUM(P199:P202)</f>
        <v>0</v>
      </c>
      <c r="Q198" s="218"/>
      <c r="R198" s="219">
        <f>SUM(R199:R202)</f>
        <v>0</v>
      </c>
      <c r="S198" s="218"/>
      <c r="T198" s="220">
        <f>SUM(T199:T202)</f>
        <v>0.18215999999999999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83</v>
      </c>
      <c r="AT198" s="222" t="s">
        <v>72</v>
      </c>
      <c r="AU198" s="222" t="s">
        <v>81</v>
      </c>
      <c r="AY198" s="221" t="s">
        <v>150</v>
      </c>
      <c r="BK198" s="223">
        <f>SUM(BK199:BK202)</f>
        <v>0</v>
      </c>
    </row>
    <row r="199" s="2" customFormat="1" ht="24.15" customHeight="1">
      <c r="A199" s="38"/>
      <c r="B199" s="39"/>
      <c r="C199" s="226" t="s">
        <v>280</v>
      </c>
      <c r="D199" s="226" t="s">
        <v>152</v>
      </c>
      <c r="E199" s="227" t="s">
        <v>311</v>
      </c>
      <c r="F199" s="228" t="s">
        <v>312</v>
      </c>
      <c r="G199" s="229" t="s">
        <v>176</v>
      </c>
      <c r="H199" s="230">
        <v>16.559999999999999</v>
      </c>
      <c r="I199" s="231"/>
      <c r="J199" s="232">
        <f>ROUND(I199*H199,2)</f>
        <v>0</v>
      </c>
      <c r="K199" s="228" t="s">
        <v>156</v>
      </c>
      <c r="L199" s="44"/>
      <c r="M199" s="233" t="s">
        <v>1</v>
      </c>
      <c r="N199" s="234" t="s">
        <v>38</v>
      </c>
      <c r="O199" s="91"/>
      <c r="P199" s="235">
        <f>O199*H199</f>
        <v>0</v>
      </c>
      <c r="Q199" s="235">
        <v>0</v>
      </c>
      <c r="R199" s="235">
        <f>Q199*H199</f>
        <v>0</v>
      </c>
      <c r="S199" s="235">
        <v>0.010999999999999999</v>
      </c>
      <c r="T199" s="236">
        <f>S199*H199</f>
        <v>0.18215999999999999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7" t="s">
        <v>264</v>
      </c>
      <c r="AT199" s="237" t="s">
        <v>152</v>
      </c>
      <c r="AU199" s="237" t="s">
        <v>83</v>
      </c>
      <c r="AY199" s="17" t="s">
        <v>150</v>
      </c>
      <c r="BE199" s="238">
        <f>IF(N199="základní",J199,0)</f>
        <v>0</v>
      </c>
      <c r="BF199" s="238">
        <f>IF(N199="snížená",J199,0)</f>
        <v>0</v>
      </c>
      <c r="BG199" s="238">
        <f>IF(N199="zákl. přenesená",J199,0)</f>
        <v>0</v>
      </c>
      <c r="BH199" s="238">
        <f>IF(N199="sníž. přenesená",J199,0)</f>
        <v>0</v>
      </c>
      <c r="BI199" s="238">
        <f>IF(N199="nulová",J199,0)</f>
        <v>0</v>
      </c>
      <c r="BJ199" s="17" t="s">
        <v>81</v>
      </c>
      <c r="BK199" s="238">
        <f>ROUND(I199*H199,2)</f>
        <v>0</v>
      </c>
      <c r="BL199" s="17" t="s">
        <v>264</v>
      </c>
      <c r="BM199" s="237" t="s">
        <v>647</v>
      </c>
    </row>
    <row r="200" s="2" customFormat="1">
      <c r="A200" s="38"/>
      <c r="B200" s="39"/>
      <c r="C200" s="40"/>
      <c r="D200" s="239" t="s">
        <v>159</v>
      </c>
      <c r="E200" s="40"/>
      <c r="F200" s="240" t="s">
        <v>314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159</v>
      </c>
      <c r="AU200" s="17" t="s">
        <v>83</v>
      </c>
    </row>
    <row r="201" s="2" customFormat="1">
      <c r="A201" s="38"/>
      <c r="B201" s="39"/>
      <c r="C201" s="40"/>
      <c r="D201" s="244" t="s">
        <v>161</v>
      </c>
      <c r="E201" s="40"/>
      <c r="F201" s="245" t="s">
        <v>315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161</v>
      </c>
      <c r="AU201" s="17" t="s">
        <v>83</v>
      </c>
    </row>
    <row r="202" s="13" customFormat="1">
      <c r="A202" s="13"/>
      <c r="B202" s="246"/>
      <c r="C202" s="247"/>
      <c r="D202" s="239" t="s">
        <v>163</v>
      </c>
      <c r="E202" s="248" t="s">
        <v>1</v>
      </c>
      <c r="F202" s="249" t="s">
        <v>648</v>
      </c>
      <c r="G202" s="247"/>
      <c r="H202" s="250">
        <v>16.559999999999999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163</v>
      </c>
      <c r="AU202" s="256" t="s">
        <v>83</v>
      </c>
      <c r="AV202" s="13" t="s">
        <v>83</v>
      </c>
      <c r="AW202" s="13" t="s">
        <v>30</v>
      </c>
      <c r="AX202" s="13" t="s">
        <v>81</v>
      </c>
      <c r="AY202" s="256" t="s">
        <v>150</v>
      </c>
    </row>
    <row r="203" s="12" customFormat="1" ht="22.8" customHeight="1">
      <c r="A203" s="12"/>
      <c r="B203" s="210"/>
      <c r="C203" s="211"/>
      <c r="D203" s="212" t="s">
        <v>72</v>
      </c>
      <c r="E203" s="224" t="s">
        <v>338</v>
      </c>
      <c r="F203" s="224" t="s">
        <v>339</v>
      </c>
      <c r="G203" s="211"/>
      <c r="H203" s="211"/>
      <c r="I203" s="214"/>
      <c r="J203" s="225">
        <f>BK203</f>
        <v>0</v>
      </c>
      <c r="K203" s="211"/>
      <c r="L203" s="216"/>
      <c r="M203" s="217"/>
      <c r="N203" s="218"/>
      <c r="O203" s="218"/>
      <c r="P203" s="219">
        <f>SUM(P204:P211)</f>
        <v>0</v>
      </c>
      <c r="Q203" s="218"/>
      <c r="R203" s="219">
        <f>SUM(R204:R211)</f>
        <v>0</v>
      </c>
      <c r="S203" s="218"/>
      <c r="T203" s="220">
        <f>SUM(T204:T211)</f>
        <v>0.50600000000000001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1" t="s">
        <v>83</v>
      </c>
      <c r="AT203" s="222" t="s">
        <v>72</v>
      </c>
      <c r="AU203" s="222" t="s">
        <v>81</v>
      </c>
      <c r="AY203" s="221" t="s">
        <v>150</v>
      </c>
      <c r="BK203" s="223">
        <f>SUM(BK204:BK211)</f>
        <v>0</v>
      </c>
    </row>
    <row r="204" s="2" customFormat="1" ht="24.15" customHeight="1">
      <c r="A204" s="38"/>
      <c r="B204" s="39"/>
      <c r="C204" s="226" t="s">
        <v>288</v>
      </c>
      <c r="D204" s="226" t="s">
        <v>152</v>
      </c>
      <c r="E204" s="227" t="s">
        <v>341</v>
      </c>
      <c r="F204" s="228" t="s">
        <v>342</v>
      </c>
      <c r="G204" s="229" t="s">
        <v>224</v>
      </c>
      <c r="H204" s="230">
        <v>18.399999999999999</v>
      </c>
      <c r="I204" s="231"/>
      <c r="J204" s="232">
        <f>ROUND(I204*H204,2)</f>
        <v>0</v>
      </c>
      <c r="K204" s="228" t="s">
        <v>156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0.014</v>
      </c>
      <c r="T204" s="236">
        <f>S204*H204</f>
        <v>0.2576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264</v>
      </c>
      <c r="AT204" s="237" t="s">
        <v>152</v>
      </c>
      <c r="AU204" s="237" t="s">
        <v>83</v>
      </c>
      <c r="AY204" s="17" t="s">
        <v>150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81</v>
      </c>
      <c r="BK204" s="238">
        <f>ROUND(I204*H204,2)</f>
        <v>0</v>
      </c>
      <c r="BL204" s="17" t="s">
        <v>264</v>
      </c>
      <c r="BM204" s="237" t="s">
        <v>649</v>
      </c>
    </row>
    <row r="205" s="2" customFormat="1">
      <c r="A205" s="38"/>
      <c r="B205" s="39"/>
      <c r="C205" s="40"/>
      <c r="D205" s="239" t="s">
        <v>159</v>
      </c>
      <c r="E205" s="40"/>
      <c r="F205" s="240" t="s">
        <v>344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83</v>
      </c>
    </row>
    <row r="206" s="2" customFormat="1">
      <c r="A206" s="38"/>
      <c r="B206" s="39"/>
      <c r="C206" s="40"/>
      <c r="D206" s="244" t="s">
        <v>161</v>
      </c>
      <c r="E206" s="40"/>
      <c r="F206" s="245" t="s">
        <v>345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161</v>
      </c>
      <c r="AU206" s="17" t="s">
        <v>83</v>
      </c>
    </row>
    <row r="207" s="13" customFormat="1">
      <c r="A207" s="13"/>
      <c r="B207" s="246"/>
      <c r="C207" s="247"/>
      <c r="D207" s="239" t="s">
        <v>163</v>
      </c>
      <c r="E207" s="248" t="s">
        <v>1</v>
      </c>
      <c r="F207" s="249" t="s">
        <v>650</v>
      </c>
      <c r="G207" s="247"/>
      <c r="H207" s="250">
        <v>18.399999999999999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6" t="s">
        <v>163</v>
      </c>
      <c r="AU207" s="256" t="s">
        <v>83</v>
      </c>
      <c r="AV207" s="13" t="s">
        <v>83</v>
      </c>
      <c r="AW207" s="13" t="s">
        <v>30</v>
      </c>
      <c r="AX207" s="13" t="s">
        <v>81</v>
      </c>
      <c r="AY207" s="256" t="s">
        <v>150</v>
      </c>
    </row>
    <row r="208" s="2" customFormat="1" ht="16.5" customHeight="1">
      <c r="A208" s="38"/>
      <c r="B208" s="39"/>
      <c r="C208" s="226" t="s">
        <v>295</v>
      </c>
      <c r="D208" s="226" t="s">
        <v>152</v>
      </c>
      <c r="E208" s="227" t="s">
        <v>348</v>
      </c>
      <c r="F208" s="228" t="s">
        <v>349</v>
      </c>
      <c r="G208" s="229" t="s">
        <v>176</v>
      </c>
      <c r="H208" s="230">
        <v>16.559999999999999</v>
      </c>
      <c r="I208" s="231"/>
      <c r="J208" s="232">
        <f>ROUND(I208*H208,2)</f>
        <v>0</v>
      </c>
      <c r="K208" s="228" t="s">
        <v>156</v>
      </c>
      <c r="L208" s="44"/>
      <c r="M208" s="233" t="s">
        <v>1</v>
      </c>
      <c r="N208" s="234" t="s">
        <v>38</v>
      </c>
      <c r="O208" s="91"/>
      <c r="P208" s="235">
        <f>O208*H208</f>
        <v>0</v>
      </c>
      <c r="Q208" s="235">
        <v>0</v>
      </c>
      <c r="R208" s="235">
        <f>Q208*H208</f>
        <v>0</v>
      </c>
      <c r="S208" s="235">
        <v>0.014999999999999999</v>
      </c>
      <c r="T208" s="236">
        <f>S208*H208</f>
        <v>0.24839999999999998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7" t="s">
        <v>264</v>
      </c>
      <c r="AT208" s="237" t="s">
        <v>152</v>
      </c>
      <c r="AU208" s="237" t="s">
        <v>83</v>
      </c>
      <c r="AY208" s="17" t="s">
        <v>150</v>
      </c>
      <c r="BE208" s="238">
        <f>IF(N208="základní",J208,0)</f>
        <v>0</v>
      </c>
      <c r="BF208" s="238">
        <f>IF(N208="snížená",J208,0)</f>
        <v>0</v>
      </c>
      <c r="BG208" s="238">
        <f>IF(N208="zákl. přenesená",J208,0)</f>
        <v>0</v>
      </c>
      <c r="BH208" s="238">
        <f>IF(N208="sníž. přenesená",J208,0)</f>
        <v>0</v>
      </c>
      <c r="BI208" s="238">
        <f>IF(N208="nulová",J208,0)</f>
        <v>0</v>
      </c>
      <c r="BJ208" s="17" t="s">
        <v>81</v>
      </c>
      <c r="BK208" s="238">
        <f>ROUND(I208*H208,2)</f>
        <v>0</v>
      </c>
      <c r="BL208" s="17" t="s">
        <v>264</v>
      </c>
      <c r="BM208" s="237" t="s">
        <v>651</v>
      </c>
    </row>
    <row r="209" s="2" customFormat="1">
      <c r="A209" s="38"/>
      <c r="B209" s="39"/>
      <c r="C209" s="40"/>
      <c r="D209" s="239" t="s">
        <v>159</v>
      </c>
      <c r="E209" s="40"/>
      <c r="F209" s="240" t="s">
        <v>351</v>
      </c>
      <c r="G209" s="40"/>
      <c r="H209" s="40"/>
      <c r="I209" s="241"/>
      <c r="J209" s="40"/>
      <c r="K209" s="40"/>
      <c r="L209" s="44"/>
      <c r="M209" s="242"/>
      <c r="N209" s="243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159</v>
      </c>
      <c r="AU209" s="17" t="s">
        <v>83</v>
      </c>
    </row>
    <row r="210" s="2" customFormat="1">
      <c r="A210" s="38"/>
      <c r="B210" s="39"/>
      <c r="C210" s="40"/>
      <c r="D210" s="244" t="s">
        <v>161</v>
      </c>
      <c r="E210" s="40"/>
      <c r="F210" s="245" t="s">
        <v>352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161</v>
      </c>
      <c r="AU210" s="17" t="s">
        <v>83</v>
      </c>
    </row>
    <row r="211" s="13" customFormat="1">
      <c r="A211" s="13"/>
      <c r="B211" s="246"/>
      <c r="C211" s="247"/>
      <c r="D211" s="239" t="s">
        <v>163</v>
      </c>
      <c r="E211" s="248" t="s">
        <v>1</v>
      </c>
      <c r="F211" s="249" t="s">
        <v>648</v>
      </c>
      <c r="G211" s="247"/>
      <c r="H211" s="250">
        <v>16.559999999999999</v>
      </c>
      <c r="I211" s="251"/>
      <c r="J211" s="247"/>
      <c r="K211" s="247"/>
      <c r="L211" s="252"/>
      <c r="M211" s="293"/>
      <c r="N211" s="294"/>
      <c r="O211" s="294"/>
      <c r="P211" s="294"/>
      <c r="Q211" s="294"/>
      <c r="R211" s="294"/>
      <c r="S211" s="294"/>
      <c r="T211" s="29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163</v>
      </c>
      <c r="AU211" s="256" t="s">
        <v>83</v>
      </c>
      <c r="AV211" s="13" t="s">
        <v>83</v>
      </c>
      <c r="AW211" s="13" t="s">
        <v>30</v>
      </c>
      <c r="AX211" s="13" t="s">
        <v>81</v>
      </c>
      <c r="AY211" s="256" t="s">
        <v>150</v>
      </c>
    </row>
    <row r="212" s="2" customFormat="1" ht="6.96" customHeight="1">
      <c r="A212" s="38"/>
      <c r="B212" s="66"/>
      <c r="C212" s="67"/>
      <c r="D212" s="67"/>
      <c r="E212" s="67"/>
      <c r="F212" s="67"/>
      <c r="G212" s="67"/>
      <c r="H212" s="67"/>
      <c r="I212" s="67"/>
      <c r="J212" s="67"/>
      <c r="K212" s="67"/>
      <c r="L212" s="44"/>
      <c r="M212" s="38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</row>
  </sheetData>
  <sheetProtection sheet="1" autoFilter="0" formatColumns="0" formatRows="0" objects="1" scenarios="1" spinCount="100000" saltValue="xwssufwlFz8ooUwyHldp9Xdk8nQPMP1ef6j+kcfGyWsCkFFHvAtDQeqcsaNS24j7O4Gq1dLq5jA8jVRC8DbTUw==" hashValue="GDClQtxLyLq1p7vqZAuX5dsLQA0oMARZG6h+gnW61erhOkeySPlMaKIi33hIdKVahsdngWDUC+iWX71ZmIk/ug==" algorithmName="SHA-512" password="CC35"/>
  <autoFilter ref="C126:K21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hyperlinks>
    <hyperlink ref="F132" r:id="rId1" display="https://podminky.urs.cz/item/CS_URS_2024_01/111211101"/>
    <hyperlink ref="F136" r:id="rId2" display="https://podminky.urs.cz/item/CS_URS_2024_01/181006115"/>
    <hyperlink ref="F140" r:id="rId3" display="https://podminky.urs.cz/item/CS_URS_2024_01/181111131"/>
    <hyperlink ref="F147" r:id="rId4" display="https://podminky.urs.cz/item/CS_URS_2024_01/181411121"/>
    <hyperlink ref="F157" r:id="rId5" display="https://podminky.urs.cz/item/CS_URS_2024_01/961044111"/>
    <hyperlink ref="F161" r:id="rId6" display="https://podminky.urs.cz/item/CS_URS_2024_01/968072455"/>
    <hyperlink ref="F165" r:id="rId7" display="https://podminky.urs.cz/item/CS_URS_2024_01/981332111"/>
    <hyperlink ref="F170" r:id="rId8" display="https://podminky.urs.cz/item/CS_URS_2024_01/997006012"/>
    <hyperlink ref="F173" r:id="rId9" display="https://podminky.urs.cz/item/CS_URS_2024_01/997006511"/>
    <hyperlink ref="F176" r:id="rId10" display="https://podminky.urs.cz/item/CS_URS_2024_01/997006512"/>
    <hyperlink ref="F180" r:id="rId11" display="https://podminky.urs.cz/item/CS_URS_2024_01/997006519"/>
    <hyperlink ref="F185" r:id="rId12" display="https://podminky.urs.cz/item/CS_URS_2024_01/997013631"/>
    <hyperlink ref="F188" r:id="rId13" display="https://podminky.urs.cz/item/CS_URS_2024_01/997013811"/>
    <hyperlink ref="F191" r:id="rId14" display="https://podminky.urs.cz/item/CS_URS_2024_01/997013875"/>
    <hyperlink ref="F194" r:id="rId15" display="https://podminky.urs.cz/item/CS_URS_2024_01/997013635"/>
    <hyperlink ref="F201" r:id="rId16" display="https://podminky.urs.cz/item/CS_URS_2024_01/712340832"/>
    <hyperlink ref="F206" r:id="rId17" display="https://podminky.urs.cz/item/CS_URS_2024_01/762331812"/>
    <hyperlink ref="F210" r:id="rId18" display="https://podminky.urs.cz/item/CS_URS_2024_01/7623418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652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653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654</v>
      </c>
      <c r="F15" s="38"/>
      <c r="G15" s="38"/>
      <c r="H15" s="38"/>
      <c r="I15" s="150" t="s">
        <v>26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21</v>
      </c>
      <c r="F21" s="38"/>
      <c r="G21" s="38"/>
      <c r="H21" s="38"/>
      <c r="I21" s="150" t="s">
        <v>26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655</v>
      </c>
      <c r="F24" s="38"/>
      <c r="G24" s="38"/>
      <c r="H24" s="38"/>
      <c r="I24" s="150" t="s">
        <v>26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ROUND((SUM(BE133:BE327)),  2)</f>
        <v>0</v>
      </c>
      <c r="G33" s="38"/>
      <c r="H33" s="38"/>
      <c r="I33" s="164">
        <v>0.20999999999999999</v>
      </c>
      <c r="J33" s="163">
        <f>ROUND(((SUM(BE133:BE327))*I33),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ROUND((SUM(BF133:BF327)),  2)</f>
        <v>0</v>
      </c>
      <c r="G34" s="38"/>
      <c r="H34" s="38"/>
      <c r="I34" s="164">
        <v>0.12</v>
      </c>
      <c r="J34" s="163">
        <f>ROUND(((SUM(BF133:BF327))*I34),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ROUND((SUM(BG133:BG327)),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ROUND((SUM(BH133:BH327)),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ROUND((SUM(BI133:BI327)),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Meziměstí - vyhýbkářské stanoviště II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Meziměstí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</v>
      </c>
      <c r="E99" s="196"/>
      <c r="F99" s="196"/>
      <c r="G99" s="196"/>
      <c r="H99" s="196"/>
      <c r="I99" s="196"/>
      <c r="J99" s="197">
        <f>J157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656</v>
      </c>
      <c r="E100" s="196"/>
      <c r="F100" s="196"/>
      <c r="G100" s="196"/>
      <c r="H100" s="196"/>
      <c r="I100" s="196"/>
      <c r="J100" s="197">
        <f>J172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657</v>
      </c>
      <c r="E101" s="196"/>
      <c r="F101" s="196"/>
      <c r="G101" s="196"/>
      <c r="H101" s="196"/>
      <c r="I101" s="196"/>
      <c r="J101" s="197">
        <f>J181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J189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J219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J220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J227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J231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422</v>
      </c>
      <c r="E107" s="196"/>
      <c r="F107" s="196"/>
      <c r="G107" s="196"/>
      <c r="H107" s="196"/>
      <c r="I107" s="196"/>
      <c r="J107" s="197">
        <f>J267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658</v>
      </c>
      <c r="E108" s="196"/>
      <c r="F108" s="196"/>
      <c r="G108" s="196"/>
      <c r="H108" s="196"/>
      <c r="I108" s="196"/>
      <c r="J108" s="197">
        <f>J278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423</v>
      </c>
      <c r="E109" s="196"/>
      <c r="F109" s="196"/>
      <c r="G109" s="196"/>
      <c r="H109" s="196"/>
      <c r="I109" s="196"/>
      <c r="J109" s="197">
        <f>J287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8"/>
      <c r="C110" s="189"/>
      <c r="D110" s="190" t="s">
        <v>129</v>
      </c>
      <c r="E110" s="191"/>
      <c r="F110" s="191"/>
      <c r="G110" s="191"/>
      <c r="H110" s="191"/>
      <c r="I110" s="191"/>
      <c r="J110" s="192">
        <f>J293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4"/>
      <c r="C111" s="133"/>
      <c r="D111" s="195" t="s">
        <v>424</v>
      </c>
      <c r="E111" s="196"/>
      <c r="F111" s="196"/>
      <c r="G111" s="196"/>
      <c r="H111" s="196"/>
      <c r="I111" s="196"/>
      <c r="J111" s="197">
        <f>J294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88"/>
      <c r="C112" s="189"/>
      <c r="D112" s="190" t="s">
        <v>131</v>
      </c>
      <c r="E112" s="191"/>
      <c r="F112" s="191"/>
      <c r="G112" s="191"/>
      <c r="H112" s="191"/>
      <c r="I112" s="191"/>
      <c r="J112" s="192">
        <f>J307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8"/>
      <c r="C113" s="189"/>
      <c r="D113" s="190" t="s">
        <v>132</v>
      </c>
      <c r="E113" s="191"/>
      <c r="F113" s="191"/>
      <c r="G113" s="191"/>
      <c r="H113" s="191"/>
      <c r="I113" s="191"/>
      <c r="J113" s="192">
        <f>J315</f>
        <v>0</v>
      </c>
      <c r="K113" s="189"/>
      <c r="L113" s="19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3" t="str">
        <f>E7</f>
        <v>Demolice - balíček 2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113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03 - Meziměstí - vyhýbkářské stanoviště II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Meziměstí</v>
      </c>
      <c r="G127" s="40"/>
      <c r="H127" s="40"/>
      <c r="I127" s="32" t="s">
        <v>22</v>
      </c>
      <c r="J127" s="79" t="str">
        <f>IF(J12="","",J12)</f>
        <v>19. 4. 2024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SŽ s.o. OŘ. Hradec Králové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>FRAM Consult a.s.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9"/>
      <c r="B132" s="200"/>
      <c r="C132" s="201" t="s">
        <v>136</v>
      </c>
      <c r="D132" s="202" t="s">
        <v>58</v>
      </c>
      <c r="E132" s="202" t="s">
        <v>54</v>
      </c>
      <c r="F132" s="202" t="s">
        <v>55</v>
      </c>
      <c r="G132" s="202" t="s">
        <v>137</v>
      </c>
      <c r="H132" s="202" t="s">
        <v>138</v>
      </c>
      <c r="I132" s="202" t="s">
        <v>139</v>
      </c>
      <c r="J132" s="202" t="s">
        <v>118</v>
      </c>
      <c r="K132" s="203" t="s">
        <v>140</v>
      </c>
      <c r="L132" s="204"/>
      <c r="M132" s="100" t="s">
        <v>1</v>
      </c>
      <c r="N132" s="101" t="s">
        <v>37</v>
      </c>
      <c r="O132" s="101" t="s">
        <v>141</v>
      </c>
      <c r="P132" s="101" t="s">
        <v>142</v>
      </c>
      <c r="Q132" s="101" t="s">
        <v>143</v>
      </c>
      <c r="R132" s="101" t="s">
        <v>144</v>
      </c>
      <c r="S132" s="101" t="s">
        <v>145</v>
      </c>
      <c r="T132" s="102" t="s">
        <v>146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</row>
    <row r="133" s="2" customFormat="1" ht="22.8" customHeight="1">
      <c r="A133" s="38"/>
      <c r="B133" s="39"/>
      <c r="C133" s="107" t="s">
        <v>147</v>
      </c>
      <c r="D133" s="40"/>
      <c r="E133" s="40"/>
      <c r="F133" s="40"/>
      <c r="G133" s="40"/>
      <c r="H133" s="40"/>
      <c r="I133" s="40"/>
      <c r="J133" s="205">
        <f>BK133</f>
        <v>0</v>
      </c>
      <c r="K133" s="40"/>
      <c r="L133" s="44"/>
      <c r="M133" s="103"/>
      <c r="N133" s="206"/>
      <c r="O133" s="104"/>
      <c r="P133" s="207">
        <f>P134+P219+P293+P307+P315</f>
        <v>0</v>
      </c>
      <c r="Q133" s="104"/>
      <c r="R133" s="207">
        <f>R134+R219+R293+R307+R315</f>
        <v>12.182581999999998</v>
      </c>
      <c r="S133" s="104"/>
      <c r="T133" s="208">
        <f>T134+T219+T293+T307+T315</f>
        <v>45.950679999999998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120</v>
      </c>
      <c r="BK133" s="209">
        <f>BK134+BK219+BK293+BK307+BK315</f>
        <v>0</v>
      </c>
    </row>
    <row r="134" s="12" customFormat="1" ht="25.92" customHeight="1">
      <c r="A134" s="12"/>
      <c r="B134" s="210"/>
      <c r="C134" s="211"/>
      <c r="D134" s="212" t="s">
        <v>72</v>
      </c>
      <c r="E134" s="213" t="s">
        <v>148</v>
      </c>
      <c r="F134" s="213" t="s">
        <v>149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P135+P157+P172+P181+P189</f>
        <v>0</v>
      </c>
      <c r="Q134" s="218"/>
      <c r="R134" s="219">
        <f>R135+R157+R172+R181+R189</f>
        <v>10.780769999999999</v>
      </c>
      <c r="S134" s="218"/>
      <c r="T134" s="220">
        <f>T135+T157+T172+T181+T189</f>
        <v>42.071289999999998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81</v>
      </c>
      <c r="AT134" s="222" t="s">
        <v>72</v>
      </c>
      <c r="AU134" s="222" t="s">
        <v>73</v>
      </c>
      <c r="AY134" s="221" t="s">
        <v>150</v>
      </c>
      <c r="BK134" s="223">
        <f>BK135+BK157+BK172+BK181+BK189</f>
        <v>0</v>
      </c>
    </row>
    <row r="135" s="12" customFormat="1" ht="22.8" customHeight="1">
      <c r="A135" s="12"/>
      <c r="B135" s="210"/>
      <c r="C135" s="211"/>
      <c r="D135" s="212" t="s">
        <v>72</v>
      </c>
      <c r="E135" s="224" t="s">
        <v>81</v>
      </c>
      <c r="F135" s="224" t="s">
        <v>151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SUM(P136:P156)</f>
        <v>0</v>
      </c>
      <c r="Q135" s="218"/>
      <c r="R135" s="219">
        <f>SUM(R136:R156)</f>
        <v>10.780769999999999</v>
      </c>
      <c r="S135" s="218"/>
      <c r="T135" s="220">
        <f>SUM(T136:T156)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81</v>
      </c>
      <c r="AT135" s="222" t="s">
        <v>72</v>
      </c>
      <c r="AU135" s="222" t="s">
        <v>81</v>
      </c>
      <c r="AY135" s="221" t="s">
        <v>150</v>
      </c>
      <c r="BK135" s="223">
        <f>SUM(BK136:BK156)</f>
        <v>0</v>
      </c>
    </row>
    <row r="136" s="2" customFormat="1" ht="24.15" customHeight="1">
      <c r="A136" s="38"/>
      <c r="B136" s="39"/>
      <c r="C136" s="226" t="s">
        <v>81</v>
      </c>
      <c r="D136" s="226" t="s">
        <v>152</v>
      </c>
      <c r="E136" s="227" t="s">
        <v>174</v>
      </c>
      <c r="F136" s="228" t="s">
        <v>175</v>
      </c>
      <c r="G136" s="229" t="s">
        <v>176</v>
      </c>
      <c r="H136" s="230">
        <v>38.5</v>
      </c>
      <c r="I136" s="231"/>
      <c r="J136" s="232">
        <f>ROUND(I136*H136,2)</f>
        <v>0</v>
      </c>
      <c r="K136" s="228" t="s">
        <v>156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157</v>
      </c>
      <c r="AT136" s="237" t="s">
        <v>152</v>
      </c>
      <c r="AU136" s="237" t="s">
        <v>83</v>
      </c>
      <c r="AY136" s="17" t="s">
        <v>150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81</v>
      </c>
      <c r="BK136" s="238">
        <f>ROUND(I136*H136,2)</f>
        <v>0</v>
      </c>
      <c r="BL136" s="17" t="s">
        <v>157</v>
      </c>
      <c r="BM136" s="237" t="s">
        <v>659</v>
      </c>
    </row>
    <row r="137" s="2" customFormat="1">
      <c r="A137" s="38"/>
      <c r="B137" s="39"/>
      <c r="C137" s="40"/>
      <c r="D137" s="239" t="s">
        <v>159</v>
      </c>
      <c r="E137" s="40"/>
      <c r="F137" s="240" t="s">
        <v>178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159</v>
      </c>
      <c r="AU137" s="17" t="s">
        <v>83</v>
      </c>
    </row>
    <row r="138" s="2" customFormat="1">
      <c r="A138" s="38"/>
      <c r="B138" s="39"/>
      <c r="C138" s="40"/>
      <c r="D138" s="244" t="s">
        <v>161</v>
      </c>
      <c r="E138" s="40"/>
      <c r="F138" s="245" t="s">
        <v>179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161</v>
      </c>
      <c r="AU138" s="17" t="s">
        <v>83</v>
      </c>
    </row>
    <row r="139" s="13" customFormat="1">
      <c r="A139" s="13"/>
      <c r="B139" s="246"/>
      <c r="C139" s="247"/>
      <c r="D139" s="239" t="s">
        <v>163</v>
      </c>
      <c r="E139" s="248" t="s">
        <v>1</v>
      </c>
      <c r="F139" s="249" t="s">
        <v>660</v>
      </c>
      <c r="G139" s="247"/>
      <c r="H139" s="250">
        <v>38.5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163</v>
      </c>
      <c r="AU139" s="256" t="s">
        <v>83</v>
      </c>
      <c r="AV139" s="13" t="s">
        <v>83</v>
      </c>
      <c r="AW139" s="13" t="s">
        <v>30</v>
      </c>
      <c r="AX139" s="13" t="s">
        <v>73</v>
      </c>
      <c r="AY139" s="256" t="s">
        <v>150</v>
      </c>
    </row>
    <row r="140" s="14" customFormat="1">
      <c r="A140" s="14"/>
      <c r="B140" s="257"/>
      <c r="C140" s="258"/>
      <c r="D140" s="239" t="s">
        <v>163</v>
      </c>
      <c r="E140" s="259" t="s">
        <v>1</v>
      </c>
      <c r="F140" s="260" t="s">
        <v>165</v>
      </c>
      <c r="G140" s="258"/>
      <c r="H140" s="261">
        <v>38.5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163</v>
      </c>
      <c r="AU140" s="267" t="s">
        <v>83</v>
      </c>
      <c r="AV140" s="14" t="s">
        <v>157</v>
      </c>
      <c r="AW140" s="14" t="s">
        <v>30</v>
      </c>
      <c r="AX140" s="14" t="s">
        <v>81</v>
      </c>
      <c r="AY140" s="267" t="s">
        <v>150</v>
      </c>
    </row>
    <row r="141" s="2" customFormat="1" ht="37.8" customHeight="1">
      <c r="A141" s="38"/>
      <c r="B141" s="39"/>
      <c r="C141" s="226" t="s">
        <v>83</v>
      </c>
      <c r="D141" s="226" t="s">
        <v>152</v>
      </c>
      <c r="E141" s="227" t="s">
        <v>182</v>
      </c>
      <c r="F141" s="228" t="s">
        <v>183</v>
      </c>
      <c r="G141" s="229" t="s">
        <v>176</v>
      </c>
      <c r="H141" s="230">
        <v>38.5</v>
      </c>
      <c r="I141" s="231"/>
      <c r="J141" s="232">
        <f>ROUND(I141*H141,2)</f>
        <v>0</v>
      </c>
      <c r="K141" s="228" t="s">
        <v>156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157</v>
      </c>
      <c r="AT141" s="237" t="s">
        <v>152</v>
      </c>
      <c r="AU141" s="237" t="s">
        <v>83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81</v>
      </c>
      <c r="BK141" s="238">
        <f>ROUND(I141*H141,2)</f>
        <v>0</v>
      </c>
      <c r="BL141" s="17" t="s">
        <v>157</v>
      </c>
      <c r="BM141" s="237" t="s">
        <v>661</v>
      </c>
    </row>
    <row r="142" s="2" customFormat="1">
      <c r="A142" s="38"/>
      <c r="B142" s="39"/>
      <c r="C142" s="40"/>
      <c r="D142" s="239" t="s">
        <v>159</v>
      </c>
      <c r="E142" s="40"/>
      <c r="F142" s="240" t="s">
        <v>185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159</v>
      </c>
      <c r="AU142" s="17" t="s">
        <v>83</v>
      </c>
    </row>
    <row r="143" s="2" customFormat="1">
      <c r="A143" s="38"/>
      <c r="B143" s="39"/>
      <c r="C143" s="40"/>
      <c r="D143" s="244" t="s">
        <v>161</v>
      </c>
      <c r="E143" s="40"/>
      <c r="F143" s="245" t="s">
        <v>186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83</v>
      </c>
    </row>
    <row r="144" s="13" customFormat="1">
      <c r="A144" s="13"/>
      <c r="B144" s="246"/>
      <c r="C144" s="247"/>
      <c r="D144" s="239" t="s">
        <v>163</v>
      </c>
      <c r="E144" s="248" t="s">
        <v>1</v>
      </c>
      <c r="F144" s="249" t="s">
        <v>660</v>
      </c>
      <c r="G144" s="247"/>
      <c r="H144" s="250">
        <v>38.5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163</v>
      </c>
      <c r="AU144" s="256" t="s">
        <v>83</v>
      </c>
      <c r="AV144" s="13" t="s">
        <v>83</v>
      </c>
      <c r="AW144" s="13" t="s">
        <v>30</v>
      </c>
      <c r="AX144" s="13" t="s">
        <v>73</v>
      </c>
      <c r="AY144" s="256" t="s">
        <v>150</v>
      </c>
    </row>
    <row r="145" s="14" customFormat="1">
      <c r="A145" s="14"/>
      <c r="B145" s="257"/>
      <c r="C145" s="258"/>
      <c r="D145" s="239" t="s">
        <v>163</v>
      </c>
      <c r="E145" s="259" t="s">
        <v>1</v>
      </c>
      <c r="F145" s="260" t="s">
        <v>165</v>
      </c>
      <c r="G145" s="258"/>
      <c r="H145" s="261">
        <v>38.5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163</v>
      </c>
      <c r="AU145" s="267" t="s">
        <v>83</v>
      </c>
      <c r="AV145" s="14" t="s">
        <v>157</v>
      </c>
      <c r="AW145" s="14" t="s">
        <v>30</v>
      </c>
      <c r="AX145" s="14" t="s">
        <v>81</v>
      </c>
      <c r="AY145" s="267" t="s">
        <v>150</v>
      </c>
    </row>
    <row r="146" s="2" customFormat="1" ht="16.5" customHeight="1">
      <c r="A146" s="38"/>
      <c r="B146" s="39"/>
      <c r="C146" s="268" t="s">
        <v>173</v>
      </c>
      <c r="D146" s="268" t="s">
        <v>166</v>
      </c>
      <c r="E146" s="269" t="s">
        <v>189</v>
      </c>
      <c r="F146" s="270" t="s">
        <v>190</v>
      </c>
      <c r="G146" s="271" t="s">
        <v>169</v>
      </c>
      <c r="H146" s="272">
        <v>10.779999999999999</v>
      </c>
      <c r="I146" s="273"/>
      <c r="J146" s="274">
        <f>ROUND(I146*H146,2)</f>
        <v>0</v>
      </c>
      <c r="K146" s="270" t="s">
        <v>156</v>
      </c>
      <c r="L146" s="275"/>
      <c r="M146" s="276" t="s">
        <v>1</v>
      </c>
      <c r="N146" s="277" t="s">
        <v>38</v>
      </c>
      <c r="O146" s="91"/>
      <c r="P146" s="235">
        <f>O146*H146</f>
        <v>0</v>
      </c>
      <c r="Q146" s="235">
        <v>1</v>
      </c>
      <c r="R146" s="235">
        <f>Q146*H146</f>
        <v>10.779999999999999</v>
      </c>
      <c r="S146" s="235">
        <v>0</v>
      </c>
      <c r="T146" s="23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7" t="s">
        <v>170</v>
      </c>
      <c r="AT146" s="237" t="s">
        <v>166</v>
      </c>
      <c r="AU146" s="237" t="s">
        <v>83</v>
      </c>
      <c r="AY146" s="17" t="s">
        <v>150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17" t="s">
        <v>81</v>
      </c>
      <c r="BK146" s="238">
        <f>ROUND(I146*H146,2)</f>
        <v>0</v>
      </c>
      <c r="BL146" s="17" t="s">
        <v>157</v>
      </c>
      <c r="BM146" s="237" t="s">
        <v>662</v>
      </c>
    </row>
    <row r="147" s="2" customFormat="1">
      <c r="A147" s="38"/>
      <c r="B147" s="39"/>
      <c r="C147" s="40"/>
      <c r="D147" s="239" t="s">
        <v>159</v>
      </c>
      <c r="E147" s="40"/>
      <c r="F147" s="240" t="s">
        <v>190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159</v>
      </c>
      <c r="AU147" s="17" t="s">
        <v>83</v>
      </c>
    </row>
    <row r="148" s="13" customFormat="1">
      <c r="A148" s="13"/>
      <c r="B148" s="246"/>
      <c r="C148" s="247"/>
      <c r="D148" s="239" t="s">
        <v>163</v>
      </c>
      <c r="E148" s="248" t="s">
        <v>1</v>
      </c>
      <c r="F148" s="249" t="s">
        <v>663</v>
      </c>
      <c r="G148" s="247"/>
      <c r="H148" s="250">
        <v>10.779999999999999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6" t="s">
        <v>163</v>
      </c>
      <c r="AU148" s="256" t="s">
        <v>83</v>
      </c>
      <c r="AV148" s="13" t="s">
        <v>83</v>
      </c>
      <c r="AW148" s="13" t="s">
        <v>30</v>
      </c>
      <c r="AX148" s="13" t="s">
        <v>81</v>
      </c>
      <c r="AY148" s="256" t="s">
        <v>150</v>
      </c>
    </row>
    <row r="149" s="2" customFormat="1" ht="24.15" customHeight="1">
      <c r="A149" s="38"/>
      <c r="B149" s="39"/>
      <c r="C149" s="226" t="s">
        <v>157</v>
      </c>
      <c r="D149" s="226" t="s">
        <v>152</v>
      </c>
      <c r="E149" s="227" t="s">
        <v>194</v>
      </c>
      <c r="F149" s="228" t="s">
        <v>195</v>
      </c>
      <c r="G149" s="229" t="s">
        <v>176</v>
      </c>
      <c r="H149" s="230">
        <v>38.5</v>
      </c>
      <c r="I149" s="231"/>
      <c r="J149" s="232">
        <f>ROUND(I149*H149,2)</f>
        <v>0</v>
      </c>
      <c r="K149" s="228" t="s">
        <v>156</v>
      </c>
      <c r="L149" s="44"/>
      <c r="M149" s="233" t="s">
        <v>1</v>
      </c>
      <c r="N149" s="234" t="s">
        <v>38</v>
      </c>
      <c r="O149" s="91"/>
      <c r="P149" s="235">
        <f>O149*H149</f>
        <v>0</v>
      </c>
      <c r="Q149" s="235">
        <v>0</v>
      </c>
      <c r="R149" s="235">
        <f>Q149*H149</f>
        <v>0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157</v>
      </c>
      <c r="AT149" s="237" t="s">
        <v>152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81</v>
      </c>
      <c r="BK149" s="238">
        <f>ROUND(I149*H149,2)</f>
        <v>0</v>
      </c>
      <c r="BL149" s="17" t="s">
        <v>157</v>
      </c>
      <c r="BM149" s="237" t="s">
        <v>664</v>
      </c>
    </row>
    <row r="150" s="2" customFormat="1">
      <c r="A150" s="38"/>
      <c r="B150" s="39"/>
      <c r="C150" s="40"/>
      <c r="D150" s="239" t="s">
        <v>159</v>
      </c>
      <c r="E150" s="40"/>
      <c r="F150" s="240" t="s">
        <v>197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83</v>
      </c>
    </row>
    <row r="151" s="2" customFormat="1">
      <c r="A151" s="38"/>
      <c r="B151" s="39"/>
      <c r="C151" s="40"/>
      <c r="D151" s="244" t="s">
        <v>161</v>
      </c>
      <c r="E151" s="40"/>
      <c r="F151" s="245" t="s">
        <v>198</v>
      </c>
      <c r="G151" s="40"/>
      <c r="H151" s="40"/>
      <c r="I151" s="241"/>
      <c r="J151" s="40"/>
      <c r="K151" s="40"/>
      <c r="L151" s="44"/>
      <c r="M151" s="242"/>
      <c r="N151" s="243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161</v>
      </c>
      <c r="AU151" s="17" t="s">
        <v>83</v>
      </c>
    </row>
    <row r="152" s="13" customFormat="1">
      <c r="A152" s="13"/>
      <c r="B152" s="246"/>
      <c r="C152" s="247"/>
      <c r="D152" s="239" t="s">
        <v>163</v>
      </c>
      <c r="E152" s="248" t="s">
        <v>1</v>
      </c>
      <c r="F152" s="249" t="s">
        <v>660</v>
      </c>
      <c r="G152" s="247"/>
      <c r="H152" s="250">
        <v>38.5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163</v>
      </c>
      <c r="AU152" s="256" t="s">
        <v>83</v>
      </c>
      <c r="AV152" s="13" t="s">
        <v>83</v>
      </c>
      <c r="AW152" s="13" t="s">
        <v>30</v>
      </c>
      <c r="AX152" s="13" t="s">
        <v>73</v>
      </c>
      <c r="AY152" s="256" t="s">
        <v>150</v>
      </c>
    </row>
    <row r="153" s="14" customFormat="1">
      <c r="A153" s="14"/>
      <c r="B153" s="257"/>
      <c r="C153" s="258"/>
      <c r="D153" s="239" t="s">
        <v>163</v>
      </c>
      <c r="E153" s="259" t="s">
        <v>1</v>
      </c>
      <c r="F153" s="260" t="s">
        <v>165</v>
      </c>
      <c r="G153" s="258"/>
      <c r="H153" s="261">
        <v>38.5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163</v>
      </c>
      <c r="AU153" s="267" t="s">
        <v>83</v>
      </c>
      <c r="AV153" s="14" t="s">
        <v>157</v>
      </c>
      <c r="AW153" s="14" t="s">
        <v>30</v>
      </c>
      <c r="AX153" s="14" t="s">
        <v>81</v>
      </c>
      <c r="AY153" s="267" t="s">
        <v>150</v>
      </c>
    </row>
    <row r="154" s="2" customFormat="1" ht="16.5" customHeight="1">
      <c r="A154" s="38"/>
      <c r="B154" s="39"/>
      <c r="C154" s="268" t="s">
        <v>188</v>
      </c>
      <c r="D154" s="268" t="s">
        <v>166</v>
      </c>
      <c r="E154" s="269" t="s">
        <v>431</v>
      </c>
      <c r="F154" s="270" t="s">
        <v>432</v>
      </c>
      <c r="G154" s="271" t="s">
        <v>202</v>
      </c>
      <c r="H154" s="272">
        <v>0.77000000000000002</v>
      </c>
      <c r="I154" s="273"/>
      <c r="J154" s="274">
        <f>ROUND(I154*H154,2)</f>
        <v>0</v>
      </c>
      <c r="K154" s="270" t="s">
        <v>156</v>
      </c>
      <c r="L154" s="275"/>
      <c r="M154" s="276" t="s">
        <v>1</v>
      </c>
      <c r="N154" s="277" t="s">
        <v>38</v>
      </c>
      <c r="O154" s="91"/>
      <c r="P154" s="235">
        <f>O154*H154</f>
        <v>0</v>
      </c>
      <c r="Q154" s="235">
        <v>0.001</v>
      </c>
      <c r="R154" s="235">
        <f>Q154*H154</f>
        <v>0.00077000000000000007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170</v>
      </c>
      <c r="AT154" s="237" t="s">
        <v>166</v>
      </c>
      <c r="AU154" s="237" t="s">
        <v>83</v>
      </c>
      <c r="AY154" s="17" t="s">
        <v>150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81</v>
      </c>
      <c r="BK154" s="238">
        <f>ROUND(I154*H154,2)</f>
        <v>0</v>
      </c>
      <c r="BL154" s="17" t="s">
        <v>157</v>
      </c>
      <c r="BM154" s="237" t="s">
        <v>665</v>
      </c>
    </row>
    <row r="155" s="2" customFormat="1">
      <c r="A155" s="38"/>
      <c r="B155" s="39"/>
      <c r="C155" s="40"/>
      <c r="D155" s="239" t="s">
        <v>159</v>
      </c>
      <c r="E155" s="40"/>
      <c r="F155" s="240" t="s">
        <v>432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159</v>
      </c>
      <c r="AU155" s="17" t="s">
        <v>83</v>
      </c>
    </row>
    <row r="156" s="13" customFormat="1">
      <c r="A156" s="13"/>
      <c r="B156" s="246"/>
      <c r="C156" s="247"/>
      <c r="D156" s="239" t="s">
        <v>163</v>
      </c>
      <c r="E156" s="247"/>
      <c r="F156" s="249" t="s">
        <v>666</v>
      </c>
      <c r="G156" s="247"/>
      <c r="H156" s="250">
        <v>0.77000000000000002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163</v>
      </c>
      <c r="AU156" s="256" t="s">
        <v>83</v>
      </c>
      <c r="AV156" s="13" t="s">
        <v>83</v>
      </c>
      <c r="AW156" s="13" t="s">
        <v>4</v>
      </c>
      <c r="AX156" s="13" t="s">
        <v>81</v>
      </c>
      <c r="AY156" s="256" t="s">
        <v>150</v>
      </c>
    </row>
    <row r="157" s="12" customFormat="1" ht="22.8" customHeight="1">
      <c r="A157" s="12"/>
      <c r="B157" s="210"/>
      <c r="C157" s="211"/>
      <c r="D157" s="212" t="s">
        <v>72</v>
      </c>
      <c r="E157" s="224" t="s">
        <v>206</v>
      </c>
      <c r="F157" s="224" t="s">
        <v>207</v>
      </c>
      <c r="G157" s="211"/>
      <c r="H157" s="211"/>
      <c r="I157" s="214"/>
      <c r="J157" s="225">
        <f>BK157</f>
        <v>0</v>
      </c>
      <c r="K157" s="211"/>
      <c r="L157" s="216"/>
      <c r="M157" s="217"/>
      <c r="N157" s="218"/>
      <c r="O157" s="218"/>
      <c r="P157" s="219">
        <f>SUM(P158:P171)</f>
        <v>0</v>
      </c>
      <c r="Q157" s="218"/>
      <c r="R157" s="219">
        <f>SUM(R158:R171)</f>
        <v>0</v>
      </c>
      <c r="S157" s="218"/>
      <c r="T157" s="220">
        <f>SUM(T158:T171)</f>
        <v>24.086199999999998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1" t="s">
        <v>81</v>
      </c>
      <c r="AT157" s="222" t="s">
        <v>72</v>
      </c>
      <c r="AU157" s="222" t="s">
        <v>81</v>
      </c>
      <c r="AY157" s="221" t="s">
        <v>150</v>
      </c>
      <c r="BK157" s="223">
        <f>SUM(BK158:BK171)</f>
        <v>0</v>
      </c>
    </row>
    <row r="158" s="2" customFormat="1" ht="16.5" customHeight="1">
      <c r="A158" s="38"/>
      <c r="B158" s="39"/>
      <c r="C158" s="226" t="s">
        <v>193</v>
      </c>
      <c r="D158" s="226" t="s">
        <v>152</v>
      </c>
      <c r="E158" s="227" t="s">
        <v>215</v>
      </c>
      <c r="F158" s="228" t="s">
        <v>216</v>
      </c>
      <c r="G158" s="229" t="s">
        <v>155</v>
      </c>
      <c r="H158" s="230">
        <v>6.6799999999999997</v>
      </c>
      <c r="I158" s="231"/>
      <c r="J158" s="232">
        <f>ROUND(I158*H158,2)</f>
        <v>0</v>
      </c>
      <c r="K158" s="228" t="s">
        <v>156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1.8</v>
      </c>
      <c r="T158" s="236">
        <f>S158*H158</f>
        <v>12.023999999999999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157</v>
      </c>
      <c r="AT158" s="237" t="s">
        <v>152</v>
      </c>
      <c r="AU158" s="237" t="s">
        <v>83</v>
      </c>
      <c r="AY158" s="17" t="s">
        <v>150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81</v>
      </c>
      <c r="BK158" s="238">
        <f>ROUND(I158*H158,2)</f>
        <v>0</v>
      </c>
      <c r="BL158" s="17" t="s">
        <v>157</v>
      </c>
      <c r="BM158" s="237" t="s">
        <v>667</v>
      </c>
    </row>
    <row r="159" s="2" customFormat="1">
      <c r="A159" s="38"/>
      <c r="B159" s="39"/>
      <c r="C159" s="40"/>
      <c r="D159" s="239" t="s">
        <v>159</v>
      </c>
      <c r="E159" s="40"/>
      <c r="F159" s="240" t="s">
        <v>218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159</v>
      </c>
      <c r="AU159" s="17" t="s">
        <v>83</v>
      </c>
    </row>
    <row r="160" s="2" customFormat="1">
      <c r="A160" s="38"/>
      <c r="B160" s="39"/>
      <c r="C160" s="40"/>
      <c r="D160" s="244" t="s">
        <v>161</v>
      </c>
      <c r="E160" s="40"/>
      <c r="F160" s="245" t="s">
        <v>219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83</v>
      </c>
    </row>
    <row r="161" s="13" customFormat="1">
      <c r="A161" s="13"/>
      <c r="B161" s="246"/>
      <c r="C161" s="247"/>
      <c r="D161" s="239" t="s">
        <v>163</v>
      </c>
      <c r="E161" s="248" t="s">
        <v>1</v>
      </c>
      <c r="F161" s="249" t="s">
        <v>668</v>
      </c>
      <c r="G161" s="247"/>
      <c r="H161" s="250">
        <v>2.7599999999999998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163</v>
      </c>
      <c r="AU161" s="256" t="s">
        <v>83</v>
      </c>
      <c r="AV161" s="13" t="s">
        <v>83</v>
      </c>
      <c r="AW161" s="13" t="s">
        <v>30</v>
      </c>
      <c r="AX161" s="13" t="s">
        <v>73</v>
      </c>
      <c r="AY161" s="256" t="s">
        <v>150</v>
      </c>
    </row>
    <row r="162" s="13" customFormat="1">
      <c r="A162" s="13"/>
      <c r="B162" s="246"/>
      <c r="C162" s="247"/>
      <c r="D162" s="239" t="s">
        <v>163</v>
      </c>
      <c r="E162" s="248" t="s">
        <v>1</v>
      </c>
      <c r="F162" s="249" t="s">
        <v>669</v>
      </c>
      <c r="G162" s="247"/>
      <c r="H162" s="250">
        <v>3.9199999999999999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163</v>
      </c>
      <c r="AU162" s="256" t="s">
        <v>83</v>
      </c>
      <c r="AV162" s="13" t="s">
        <v>83</v>
      </c>
      <c r="AW162" s="13" t="s">
        <v>30</v>
      </c>
      <c r="AX162" s="13" t="s">
        <v>73</v>
      </c>
      <c r="AY162" s="256" t="s">
        <v>150</v>
      </c>
    </row>
    <row r="163" s="14" customFormat="1">
      <c r="A163" s="14"/>
      <c r="B163" s="257"/>
      <c r="C163" s="258"/>
      <c r="D163" s="239" t="s">
        <v>163</v>
      </c>
      <c r="E163" s="259" t="s">
        <v>1</v>
      </c>
      <c r="F163" s="260" t="s">
        <v>165</v>
      </c>
      <c r="G163" s="258"/>
      <c r="H163" s="261">
        <v>6.6799999999999997</v>
      </c>
      <c r="I163" s="262"/>
      <c r="J163" s="258"/>
      <c r="K163" s="258"/>
      <c r="L163" s="263"/>
      <c r="M163" s="264"/>
      <c r="N163" s="265"/>
      <c r="O163" s="265"/>
      <c r="P163" s="265"/>
      <c r="Q163" s="265"/>
      <c r="R163" s="265"/>
      <c r="S163" s="265"/>
      <c r="T163" s="26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7" t="s">
        <v>163</v>
      </c>
      <c r="AU163" s="267" t="s">
        <v>83</v>
      </c>
      <c r="AV163" s="14" t="s">
        <v>157</v>
      </c>
      <c r="AW163" s="14" t="s">
        <v>30</v>
      </c>
      <c r="AX163" s="14" t="s">
        <v>81</v>
      </c>
      <c r="AY163" s="267" t="s">
        <v>150</v>
      </c>
    </row>
    <row r="164" s="2" customFormat="1" ht="16.5" customHeight="1">
      <c r="A164" s="38"/>
      <c r="B164" s="39"/>
      <c r="C164" s="226" t="s">
        <v>199</v>
      </c>
      <c r="D164" s="226" t="s">
        <v>152</v>
      </c>
      <c r="E164" s="227" t="s">
        <v>222</v>
      </c>
      <c r="F164" s="228" t="s">
        <v>223</v>
      </c>
      <c r="G164" s="229" t="s">
        <v>224</v>
      </c>
      <c r="H164" s="230">
        <v>3</v>
      </c>
      <c r="I164" s="231"/>
      <c r="J164" s="232">
        <f>ROUND(I164*H164,2)</f>
        <v>0</v>
      </c>
      <c r="K164" s="228" t="s">
        <v>156</v>
      </c>
      <c r="L164" s="44"/>
      <c r="M164" s="233" t="s">
        <v>1</v>
      </c>
      <c r="N164" s="234" t="s">
        <v>38</v>
      </c>
      <c r="O164" s="91"/>
      <c r="P164" s="235">
        <f>O164*H164</f>
        <v>0</v>
      </c>
      <c r="Q164" s="235">
        <v>0</v>
      </c>
      <c r="R164" s="235">
        <f>Q164*H164</f>
        <v>0</v>
      </c>
      <c r="S164" s="235">
        <v>0.075999999999999998</v>
      </c>
      <c r="T164" s="236">
        <f>S164*H164</f>
        <v>0.22799999999999998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157</v>
      </c>
      <c r="AT164" s="237" t="s">
        <v>152</v>
      </c>
      <c r="AU164" s="237" t="s">
        <v>83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81</v>
      </c>
      <c r="BK164" s="238">
        <f>ROUND(I164*H164,2)</f>
        <v>0</v>
      </c>
      <c r="BL164" s="17" t="s">
        <v>157</v>
      </c>
      <c r="BM164" s="237" t="s">
        <v>670</v>
      </c>
    </row>
    <row r="165" s="2" customFormat="1">
      <c r="A165" s="38"/>
      <c r="B165" s="39"/>
      <c r="C165" s="40"/>
      <c r="D165" s="239" t="s">
        <v>159</v>
      </c>
      <c r="E165" s="40"/>
      <c r="F165" s="240" t="s">
        <v>226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159</v>
      </c>
      <c r="AU165" s="17" t="s">
        <v>83</v>
      </c>
    </row>
    <row r="166" s="2" customFormat="1">
      <c r="A166" s="38"/>
      <c r="B166" s="39"/>
      <c r="C166" s="40"/>
      <c r="D166" s="244" t="s">
        <v>161</v>
      </c>
      <c r="E166" s="40"/>
      <c r="F166" s="245" t="s">
        <v>227</v>
      </c>
      <c r="G166" s="40"/>
      <c r="H166" s="40"/>
      <c r="I166" s="241"/>
      <c r="J166" s="40"/>
      <c r="K166" s="40"/>
      <c r="L166" s="44"/>
      <c r="M166" s="242"/>
      <c r="N166" s="243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161</v>
      </c>
      <c r="AU166" s="17" t="s">
        <v>83</v>
      </c>
    </row>
    <row r="167" s="13" customFormat="1">
      <c r="A167" s="13"/>
      <c r="B167" s="246"/>
      <c r="C167" s="247"/>
      <c r="D167" s="239" t="s">
        <v>163</v>
      </c>
      <c r="E167" s="248" t="s">
        <v>1</v>
      </c>
      <c r="F167" s="249" t="s">
        <v>608</v>
      </c>
      <c r="G167" s="247"/>
      <c r="H167" s="250">
        <v>3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6" t="s">
        <v>163</v>
      </c>
      <c r="AU167" s="256" t="s">
        <v>83</v>
      </c>
      <c r="AV167" s="13" t="s">
        <v>83</v>
      </c>
      <c r="AW167" s="13" t="s">
        <v>30</v>
      </c>
      <c r="AX167" s="13" t="s">
        <v>81</v>
      </c>
      <c r="AY167" s="256" t="s">
        <v>150</v>
      </c>
    </row>
    <row r="168" s="2" customFormat="1" ht="21.75" customHeight="1">
      <c r="A168" s="38"/>
      <c r="B168" s="39"/>
      <c r="C168" s="226" t="s">
        <v>170</v>
      </c>
      <c r="D168" s="226" t="s">
        <v>152</v>
      </c>
      <c r="E168" s="227" t="s">
        <v>671</v>
      </c>
      <c r="F168" s="228" t="s">
        <v>672</v>
      </c>
      <c r="G168" s="229" t="s">
        <v>155</v>
      </c>
      <c r="H168" s="230">
        <v>8.4529999999999994</v>
      </c>
      <c r="I168" s="231"/>
      <c r="J168" s="232">
        <f>ROUND(I168*H168,2)</f>
        <v>0</v>
      </c>
      <c r="K168" s="228" t="s">
        <v>156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1.3999999999999999</v>
      </c>
      <c r="T168" s="236">
        <f>S168*H168</f>
        <v>11.834199999999999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157</v>
      </c>
      <c r="AT168" s="237" t="s">
        <v>152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81</v>
      </c>
      <c r="BK168" s="238">
        <f>ROUND(I168*H168,2)</f>
        <v>0</v>
      </c>
      <c r="BL168" s="17" t="s">
        <v>157</v>
      </c>
      <c r="BM168" s="237" t="s">
        <v>673</v>
      </c>
    </row>
    <row r="169" s="2" customFormat="1">
      <c r="A169" s="38"/>
      <c r="B169" s="39"/>
      <c r="C169" s="40"/>
      <c r="D169" s="239" t="s">
        <v>159</v>
      </c>
      <c r="E169" s="40"/>
      <c r="F169" s="240" t="s">
        <v>674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83</v>
      </c>
    </row>
    <row r="170" s="2" customFormat="1">
      <c r="A170" s="38"/>
      <c r="B170" s="39"/>
      <c r="C170" s="40"/>
      <c r="D170" s="244" t="s">
        <v>161</v>
      </c>
      <c r="E170" s="40"/>
      <c r="F170" s="245" t="s">
        <v>675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83</v>
      </c>
    </row>
    <row r="171" s="13" customFormat="1">
      <c r="A171" s="13"/>
      <c r="B171" s="246"/>
      <c r="C171" s="247"/>
      <c r="D171" s="239" t="s">
        <v>163</v>
      </c>
      <c r="E171" s="248" t="s">
        <v>1</v>
      </c>
      <c r="F171" s="249" t="s">
        <v>676</v>
      </c>
      <c r="G171" s="247"/>
      <c r="H171" s="250">
        <v>8.4529999999999994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163</v>
      </c>
      <c r="AU171" s="256" t="s">
        <v>83</v>
      </c>
      <c r="AV171" s="13" t="s">
        <v>83</v>
      </c>
      <c r="AW171" s="13" t="s">
        <v>30</v>
      </c>
      <c r="AX171" s="13" t="s">
        <v>81</v>
      </c>
      <c r="AY171" s="256" t="s">
        <v>150</v>
      </c>
    </row>
    <row r="172" s="12" customFormat="1" ht="22.8" customHeight="1">
      <c r="A172" s="12"/>
      <c r="B172" s="210"/>
      <c r="C172" s="211"/>
      <c r="D172" s="212" t="s">
        <v>72</v>
      </c>
      <c r="E172" s="224" t="s">
        <v>677</v>
      </c>
      <c r="F172" s="224" t="s">
        <v>678</v>
      </c>
      <c r="G172" s="211"/>
      <c r="H172" s="211"/>
      <c r="I172" s="214"/>
      <c r="J172" s="225">
        <f>BK172</f>
        <v>0</v>
      </c>
      <c r="K172" s="211"/>
      <c r="L172" s="216"/>
      <c r="M172" s="217"/>
      <c r="N172" s="218"/>
      <c r="O172" s="218"/>
      <c r="P172" s="219">
        <f>SUM(P173:P180)</f>
        <v>0</v>
      </c>
      <c r="Q172" s="218"/>
      <c r="R172" s="219">
        <f>SUM(R173:R180)</f>
        <v>0</v>
      </c>
      <c r="S172" s="218"/>
      <c r="T172" s="220">
        <f>SUM(T173:T180)</f>
        <v>0.23483999999999999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1" t="s">
        <v>81</v>
      </c>
      <c r="AT172" s="222" t="s">
        <v>72</v>
      </c>
      <c r="AU172" s="222" t="s">
        <v>81</v>
      </c>
      <c r="AY172" s="221" t="s">
        <v>150</v>
      </c>
      <c r="BK172" s="223">
        <f>SUM(BK173:BK180)</f>
        <v>0</v>
      </c>
    </row>
    <row r="173" s="2" customFormat="1" ht="24.15" customHeight="1">
      <c r="A173" s="38"/>
      <c r="B173" s="39"/>
      <c r="C173" s="226" t="s">
        <v>206</v>
      </c>
      <c r="D173" s="226" t="s">
        <v>152</v>
      </c>
      <c r="E173" s="227" t="s">
        <v>230</v>
      </c>
      <c r="F173" s="228" t="s">
        <v>231</v>
      </c>
      <c r="G173" s="229" t="s">
        <v>176</v>
      </c>
      <c r="H173" s="230">
        <v>6.1799999999999997</v>
      </c>
      <c r="I173" s="231"/>
      <c r="J173" s="232">
        <f>ROUND(I173*H173,2)</f>
        <v>0</v>
      </c>
      <c r="K173" s="228" t="s">
        <v>156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0.037999999999999999</v>
      </c>
      <c r="T173" s="236">
        <f>S173*H173</f>
        <v>0.23483999999999999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157</v>
      </c>
      <c r="AT173" s="237" t="s">
        <v>152</v>
      </c>
      <c r="AU173" s="237" t="s">
        <v>83</v>
      </c>
      <c r="AY173" s="17" t="s">
        <v>150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81</v>
      </c>
      <c r="BK173" s="238">
        <f>ROUND(I173*H173,2)</f>
        <v>0</v>
      </c>
      <c r="BL173" s="17" t="s">
        <v>157</v>
      </c>
      <c r="BM173" s="237" t="s">
        <v>679</v>
      </c>
    </row>
    <row r="174" s="2" customFormat="1">
      <c r="A174" s="38"/>
      <c r="B174" s="39"/>
      <c r="C174" s="40"/>
      <c r="D174" s="239" t="s">
        <v>159</v>
      </c>
      <c r="E174" s="40"/>
      <c r="F174" s="240" t="s">
        <v>233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159</v>
      </c>
      <c r="AU174" s="17" t="s">
        <v>83</v>
      </c>
    </row>
    <row r="175" s="2" customFormat="1">
      <c r="A175" s="38"/>
      <c r="B175" s="39"/>
      <c r="C175" s="40"/>
      <c r="D175" s="244" t="s">
        <v>161</v>
      </c>
      <c r="E175" s="40"/>
      <c r="F175" s="245" t="s">
        <v>234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161</v>
      </c>
      <c r="AU175" s="17" t="s">
        <v>83</v>
      </c>
    </row>
    <row r="176" s="15" customFormat="1">
      <c r="A176" s="15"/>
      <c r="B176" s="278"/>
      <c r="C176" s="279"/>
      <c r="D176" s="239" t="s">
        <v>163</v>
      </c>
      <c r="E176" s="280" t="s">
        <v>1</v>
      </c>
      <c r="F176" s="281" t="s">
        <v>680</v>
      </c>
      <c r="G176" s="279"/>
      <c r="H176" s="280" t="s">
        <v>1</v>
      </c>
      <c r="I176" s="282"/>
      <c r="J176" s="279"/>
      <c r="K176" s="279"/>
      <c r="L176" s="283"/>
      <c r="M176" s="284"/>
      <c r="N176" s="285"/>
      <c r="O176" s="285"/>
      <c r="P176" s="285"/>
      <c r="Q176" s="285"/>
      <c r="R176" s="285"/>
      <c r="S176" s="285"/>
      <c r="T176" s="28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7" t="s">
        <v>163</v>
      </c>
      <c r="AU176" s="287" t="s">
        <v>83</v>
      </c>
      <c r="AV176" s="15" t="s">
        <v>81</v>
      </c>
      <c r="AW176" s="15" t="s">
        <v>30</v>
      </c>
      <c r="AX176" s="15" t="s">
        <v>73</v>
      </c>
      <c r="AY176" s="287" t="s">
        <v>150</v>
      </c>
    </row>
    <row r="177" s="13" customFormat="1">
      <c r="A177" s="13"/>
      <c r="B177" s="246"/>
      <c r="C177" s="247"/>
      <c r="D177" s="239" t="s">
        <v>163</v>
      </c>
      <c r="E177" s="248" t="s">
        <v>1</v>
      </c>
      <c r="F177" s="249" t="s">
        <v>681</v>
      </c>
      <c r="G177" s="247"/>
      <c r="H177" s="250">
        <v>4.3799999999999999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163</v>
      </c>
      <c r="AU177" s="256" t="s">
        <v>83</v>
      </c>
      <c r="AV177" s="13" t="s">
        <v>83</v>
      </c>
      <c r="AW177" s="13" t="s">
        <v>30</v>
      </c>
      <c r="AX177" s="13" t="s">
        <v>73</v>
      </c>
      <c r="AY177" s="256" t="s">
        <v>150</v>
      </c>
    </row>
    <row r="178" s="15" customFormat="1">
      <c r="A178" s="15"/>
      <c r="B178" s="278"/>
      <c r="C178" s="279"/>
      <c r="D178" s="239" t="s">
        <v>163</v>
      </c>
      <c r="E178" s="280" t="s">
        <v>1</v>
      </c>
      <c r="F178" s="281" t="s">
        <v>682</v>
      </c>
      <c r="G178" s="279"/>
      <c r="H178" s="280" t="s">
        <v>1</v>
      </c>
      <c r="I178" s="282"/>
      <c r="J178" s="279"/>
      <c r="K178" s="279"/>
      <c r="L178" s="283"/>
      <c r="M178" s="284"/>
      <c r="N178" s="285"/>
      <c r="O178" s="285"/>
      <c r="P178" s="285"/>
      <c r="Q178" s="285"/>
      <c r="R178" s="285"/>
      <c r="S178" s="285"/>
      <c r="T178" s="28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87" t="s">
        <v>163</v>
      </c>
      <c r="AU178" s="287" t="s">
        <v>83</v>
      </c>
      <c r="AV178" s="15" t="s">
        <v>81</v>
      </c>
      <c r="AW178" s="15" t="s">
        <v>30</v>
      </c>
      <c r="AX178" s="15" t="s">
        <v>73</v>
      </c>
      <c r="AY178" s="287" t="s">
        <v>150</v>
      </c>
    </row>
    <row r="179" s="13" customFormat="1">
      <c r="A179" s="13"/>
      <c r="B179" s="246"/>
      <c r="C179" s="247"/>
      <c r="D179" s="239" t="s">
        <v>163</v>
      </c>
      <c r="E179" s="248" t="s">
        <v>1</v>
      </c>
      <c r="F179" s="249" t="s">
        <v>683</v>
      </c>
      <c r="G179" s="247"/>
      <c r="H179" s="250">
        <v>1.8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163</v>
      </c>
      <c r="AU179" s="256" t="s">
        <v>83</v>
      </c>
      <c r="AV179" s="13" t="s">
        <v>83</v>
      </c>
      <c r="AW179" s="13" t="s">
        <v>30</v>
      </c>
      <c r="AX179" s="13" t="s">
        <v>73</v>
      </c>
      <c r="AY179" s="256" t="s">
        <v>150</v>
      </c>
    </row>
    <row r="180" s="14" customFormat="1">
      <c r="A180" s="14"/>
      <c r="B180" s="257"/>
      <c r="C180" s="258"/>
      <c r="D180" s="239" t="s">
        <v>163</v>
      </c>
      <c r="E180" s="259" t="s">
        <v>1</v>
      </c>
      <c r="F180" s="260" t="s">
        <v>165</v>
      </c>
      <c r="G180" s="258"/>
      <c r="H180" s="261">
        <v>6.1799999999999997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163</v>
      </c>
      <c r="AU180" s="267" t="s">
        <v>83</v>
      </c>
      <c r="AV180" s="14" t="s">
        <v>157</v>
      </c>
      <c r="AW180" s="14" t="s">
        <v>30</v>
      </c>
      <c r="AX180" s="14" t="s">
        <v>81</v>
      </c>
      <c r="AY180" s="267" t="s">
        <v>150</v>
      </c>
    </row>
    <row r="181" s="12" customFormat="1" ht="22.8" customHeight="1">
      <c r="A181" s="12"/>
      <c r="B181" s="210"/>
      <c r="C181" s="211"/>
      <c r="D181" s="212" t="s">
        <v>72</v>
      </c>
      <c r="E181" s="224" t="s">
        <v>684</v>
      </c>
      <c r="F181" s="224" t="s">
        <v>685</v>
      </c>
      <c r="G181" s="211"/>
      <c r="H181" s="211"/>
      <c r="I181" s="214"/>
      <c r="J181" s="225">
        <f>BK181</f>
        <v>0</v>
      </c>
      <c r="K181" s="211"/>
      <c r="L181" s="216"/>
      <c r="M181" s="217"/>
      <c r="N181" s="218"/>
      <c r="O181" s="218"/>
      <c r="P181" s="219">
        <f>SUM(P182:P188)</f>
        <v>0</v>
      </c>
      <c r="Q181" s="218"/>
      <c r="R181" s="219">
        <f>SUM(R182:R188)</f>
        <v>0</v>
      </c>
      <c r="S181" s="218"/>
      <c r="T181" s="220">
        <f>SUM(T182:T188)</f>
        <v>17.750250000000001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1" t="s">
        <v>81</v>
      </c>
      <c r="AT181" s="222" t="s">
        <v>72</v>
      </c>
      <c r="AU181" s="222" t="s">
        <v>81</v>
      </c>
      <c r="AY181" s="221" t="s">
        <v>150</v>
      </c>
      <c r="BK181" s="223">
        <f>SUM(BK182:BK188)</f>
        <v>0</v>
      </c>
    </row>
    <row r="182" s="2" customFormat="1" ht="33" customHeight="1">
      <c r="A182" s="38"/>
      <c r="B182" s="39"/>
      <c r="C182" s="226" t="s">
        <v>221</v>
      </c>
      <c r="D182" s="226" t="s">
        <v>152</v>
      </c>
      <c r="E182" s="227" t="s">
        <v>686</v>
      </c>
      <c r="F182" s="228" t="s">
        <v>687</v>
      </c>
      <c r="G182" s="229" t="s">
        <v>155</v>
      </c>
      <c r="H182" s="230">
        <v>50.715000000000003</v>
      </c>
      <c r="I182" s="231"/>
      <c r="J182" s="232">
        <f>ROUND(I182*H182,2)</f>
        <v>0</v>
      </c>
      <c r="K182" s="228" t="s">
        <v>156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0.34999999999999998</v>
      </c>
      <c r="T182" s="236">
        <f>S182*H182</f>
        <v>17.750250000000001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157</v>
      </c>
      <c r="AT182" s="237" t="s">
        <v>152</v>
      </c>
      <c r="AU182" s="237" t="s">
        <v>83</v>
      </c>
      <c r="AY182" s="17" t="s">
        <v>150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81</v>
      </c>
      <c r="BK182" s="238">
        <f>ROUND(I182*H182,2)</f>
        <v>0</v>
      </c>
      <c r="BL182" s="17" t="s">
        <v>157</v>
      </c>
      <c r="BM182" s="237" t="s">
        <v>688</v>
      </c>
    </row>
    <row r="183" s="2" customFormat="1">
      <c r="A183" s="38"/>
      <c r="B183" s="39"/>
      <c r="C183" s="40"/>
      <c r="D183" s="239" t="s">
        <v>159</v>
      </c>
      <c r="E183" s="40"/>
      <c r="F183" s="240" t="s">
        <v>689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159</v>
      </c>
      <c r="AU183" s="17" t="s">
        <v>83</v>
      </c>
    </row>
    <row r="184" s="2" customFormat="1">
      <c r="A184" s="38"/>
      <c r="B184" s="39"/>
      <c r="C184" s="40"/>
      <c r="D184" s="244" t="s">
        <v>161</v>
      </c>
      <c r="E184" s="40"/>
      <c r="F184" s="245" t="s">
        <v>690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83</v>
      </c>
    </row>
    <row r="185" s="2" customFormat="1">
      <c r="A185" s="38"/>
      <c r="B185" s="39"/>
      <c r="C185" s="40"/>
      <c r="D185" s="239" t="s">
        <v>270</v>
      </c>
      <c r="E185" s="40"/>
      <c r="F185" s="288" t="s">
        <v>691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270</v>
      </c>
      <c r="AU185" s="17" t="s">
        <v>83</v>
      </c>
    </row>
    <row r="186" s="15" customFormat="1">
      <c r="A186" s="15"/>
      <c r="B186" s="278"/>
      <c r="C186" s="279"/>
      <c r="D186" s="239" t="s">
        <v>163</v>
      </c>
      <c r="E186" s="280" t="s">
        <v>1</v>
      </c>
      <c r="F186" s="281" t="s">
        <v>692</v>
      </c>
      <c r="G186" s="279"/>
      <c r="H186" s="280" t="s">
        <v>1</v>
      </c>
      <c r="I186" s="282"/>
      <c r="J186" s="279"/>
      <c r="K186" s="279"/>
      <c r="L186" s="283"/>
      <c r="M186" s="284"/>
      <c r="N186" s="285"/>
      <c r="O186" s="285"/>
      <c r="P186" s="285"/>
      <c r="Q186" s="285"/>
      <c r="R186" s="285"/>
      <c r="S186" s="285"/>
      <c r="T186" s="28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87" t="s">
        <v>163</v>
      </c>
      <c r="AU186" s="287" t="s">
        <v>83</v>
      </c>
      <c r="AV186" s="15" t="s">
        <v>81</v>
      </c>
      <c r="AW186" s="15" t="s">
        <v>30</v>
      </c>
      <c r="AX186" s="15" t="s">
        <v>73</v>
      </c>
      <c r="AY186" s="287" t="s">
        <v>150</v>
      </c>
    </row>
    <row r="187" s="13" customFormat="1">
      <c r="A187" s="13"/>
      <c r="B187" s="246"/>
      <c r="C187" s="247"/>
      <c r="D187" s="239" t="s">
        <v>163</v>
      </c>
      <c r="E187" s="248" t="s">
        <v>1</v>
      </c>
      <c r="F187" s="249" t="s">
        <v>693</v>
      </c>
      <c r="G187" s="247"/>
      <c r="H187" s="250">
        <v>50.715000000000003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163</v>
      </c>
      <c r="AU187" s="256" t="s">
        <v>83</v>
      </c>
      <c r="AV187" s="13" t="s">
        <v>83</v>
      </c>
      <c r="AW187" s="13" t="s">
        <v>30</v>
      </c>
      <c r="AX187" s="13" t="s">
        <v>73</v>
      </c>
      <c r="AY187" s="256" t="s">
        <v>150</v>
      </c>
    </row>
    <row r="188" s="14" customFormat="1">
      <c r="A188" s="14"/>
      <c r="B188" s="257"/>
      <c r="C188" s="258"/>
      <c r="D188" s="239" t="s">
        <v>163</v>
      </c>
      <c r="E188" s="259" t="s">
        <v>1</v>
      </c>
      <c r="F188" s="260" t="s">
        <v>165</v>
      </c>
      <c r="G188" s="258"/>
      <c r="H188" s="261">
        <v>50.715000000000003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163</v>
      </c>
      <c r="AU188" s="267" t="s">
        <v>83</v>
      </c>
      <c r="AV188" s="14" t="s">
        <v>157</v>
      </c>
      <c r="AW188" s="14" t="s">
        <v>30</v>
      </c>
      <c r="AX188" s="14" t="s">
        <v>81</v>
      </c>
      <c r="AY188" s="267" t="s">
        <v>150</v>
      </c>
    </row>
    <row r="189" s="12" customFormat="1" ht="22.8" customHeight="1">
      <c r="A189" s="12"/>
      <c r="B189" s="210"/>
      <c r="C189" s="211"/>
      <c r="D189" s="212" t="s">
        <v>72</v>
      </c>
      <c r="E189" s="224" t="s">
        <v>250</v>
      </c>
      <c r="F189" s="224" t="s">
        <v>251</v>
      </c>
      <c r="G189" s="211"/>
      <c r="H189" s="211"/>
      <c r="I189" s="214"/>
      <c r="J189" s="225">
        <f>BK189</f>
        <v>0</v>
      </c>
      <c r="K189" s="211"/>
      <c r="L189" s="216"/>
      <c r="M189" s="217"/>
      <c r="N189" s="218"/>
      <c r="O189" s="218"/>
      <c r="P189" s="219">
        <f>SUM(P190:P218)</f>
        <v>0</v>
      </c>
      <c r="Q189" s="218"/>
      <c r="R189" s="219">
        <f>SUM(R190:R218)</f>
        <v>0</v>
      </c>
      <c r="S189" s="218"/>
      <c r="T189" s="220">
        <f>SUM(T190:T218)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1" t="s">
        <v>81</v>
      </c>
      <c r="AT189" s="222" t="s">
        <v>72</v>
      </c>
      <c r="AU189" s="222" t="s">
        <v>81</v>
      </c>
      <c r="AY189" s="221" t="s">
        <v>150</v>
      </c>
      <c r="BK189" s="223">
        <f>SUM(BK190:BK218)</f>
        <v>0</v>
      </c>
    </row>
    <row r="190" s="2" customFormat="1" ht="24.15" customHeight="1">
      <c r="A190" s="38"/>
      <c r="B190" s="39"/>
      <c r="C190" s="226" t="s">
        <v>229</v>
      </c>
      <c r="D190" s="226" t="s">
        <v>152</v>
      </c>
      <c r="E190" s="227" t="s">
        <v>259</v>
      </c>
      <c r="F190" s="228" t="s">
        <v>260</v>
      </c>
      <c r="G190" s="229" t="s">
        <v>169</v>
      </c>
      <c r="H190" s="230">
        <v>45.951000000000001</v>
      </c>
      <c r="I190" s="231"/>
      <c r="J190" s="232">
        <f>ROUND(I190*H190,2)</f>
        <v>0</v>
      </c>
      <c r="K190" s="228" t="s">
        <v>156</v>
      </c>
      <c r="L190" s="44"/>
      <c r="M190" s="233" t="s">
        <v>1</v>
      </c>
      <c r="N190" s="234" t="s">
        <v>38</v>
      </c>
      <c r="O190" s="91"/>
      <c r="P190" s="235">
        <f>O190*H190</f>
        <v>0</v>
      </c>
      <c r="Q190" s="235">
        <v>0</v>
      </c>
      <c r="R190" s="235">
        <f>Q190*H190</f>
        <v>0</v>
      </c>
      <c r="S190" s="235">
        <v>0</v>
      </c>
      <c r="T190" s="23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7" t="s">
        <v>157</v>
      </c>
      <c r="AT190" s="237" t="s">
        <v>152</v>
      </c>
      <c r="AU190" s="237" t="s">
        <v>83</v>
      </c>
      <c r="AY190" s="17" t="s">
        <v>150</v>
      </c>
      <c r="BE190" s="238">
        <f>IF(N190="základní",J190,0)</f>
        <v>0</v>
      </c>
      <c r="BF190" s="238">
        <f>IF(N190="snížená",J190,0)</f>
        <v>0</v>
      </c>
      <c r="BG190" s="238">
        <f>IF(N190="zákl. přenesená",J190,0)</f>
        <v>0</v>
      </c>
      <c r="BH190" s="238">
        <f>IF(N190="sníž. přenesená",J190,0)</f>
        <v>0</v>
      </c>
      <c r="BI190" s="238">
        <f>IF(N190="nulová",J190,0)</f>
        <v>0</v>
      </c>
      <c r="BJ190" s="17" t="s">
        <v>81</v>
      </c>
      <c r="BK190" s="238">
        <f>ROUND(I190*H190,2)</f>
        <v>0</v>
      </c>
      <c r="BL190" s="17" t="s">
        <v>157</v>
      </c>
      <c r="BM190" s="237" t="s">
        <v>694</v>
      </c>
    </row>
    <row r="191" s="2" customFormat="1">
      <c r="A191" s="38"/>
      <c r="B191" s="39"/>
      <c r="C191" s="40"/>
      <c r="D191" s="239" t="s">
        <v>159</v>
      </c>
      <c r="E191" s="40"/>
      <c r="F191" s="240" t="s">
        <v>262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159</v>
      </c>
      <c r="AU191" s="17" t="s">
        <v>83</v>
      </c>
    </row>
    <row r="192" s="2" customFormat="1">
      <c r="A192" s="38"/>
      <c r="B192" s="39"/>
      <c r="C192" s="40"/>
      <c r="D192" s="244" t="s">
        <v>161</v>
      </c>
      <c r="E192" s="40"/>
      <c r="F192" s="245" t="s">
        <v>263</v>
      </c>
      <c r="G192" s="40"/>
      <c r="H192" s="40"/>
      <c r="I192" s="241"/>
      <c r="J192" s="40"/>
      <c r="K192" s="40"/>
      <c r="L192" s="44"/>
      <c r="M192" s="242"/>
      <c r="N192" s="243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161</v>
      </c>
      <c r="AU192" s="17" t="s">
        <v>83</v>
      </c>
    </row>
    <row r="193" s="2" customFormat="1" ht="24.15" customHeight="1">
      <c r="A193" s="38"/>
      <c r="B193" s="39"/>
      <c r="C193" s="226" t="s">
        <v>8</v>
      </c>
      <c r="D193" s="226" t="s">
        <v>152</v>
      </c>
      <c r="E193" s="227" t="s">
        <v>273</v>
      </c>
      <c r="F193" s="228" t="s">
        <v>274</v>
      </c>
      <c r="G193" s="229" t="s">
        <v>169</v>
      </c>
      <c r="H193" s="230">
        <v>1102.8240000000001</v>
      </c>
      <c r="I193" s="231"/>
      <c r="J193" s="232">
        <f>ROUND(I193*H193,2)</f>
        <v>0</v>
      </c>
      <c r="K193" s="228" t="s">
        <v>156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0</v>
      </c>
      <c r="T193" s="23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157</v>
      </c>
      <c r="AT193" s="237" t="s">
        <v>152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81</v>
      </c>
      <c r="BK193" s="238">
        <f>ROUND(I193*H193,2)</f>
        <v>0</v>
      </c>
      <c r="BL193" s="17" t="s">
        <v>157</v>
      </c>
      <c r="BM193" s="237" t="s">
        <v>695</v>
      </c>
    </row>
    <row r="194" s="2" customFormat="1">
      <c r="A194" s="38"/>
      <c r="B194" s="39"/>
      <c r="C194" s="40"/>
      <c r="D194" s="239" t="s">
        <v>159</v>
      </c>
      <c r="E194" s="40"/>
      <c r="F194" s="240" t="s">
        <v>276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83</v>
      </c>
    </row>
    <row r="195" s="2" customFormat="1">
      <c r="A195" s="38"/>
      <c r="B195" s="39"/>
      <c r="C195" s="40"/>
      <c r="D195" s="244" t="s">
        <v>161</v>
      </c>
      <c r="E195" s="40"/>
      <c r="F195" s="245" t="s">
        <v>277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83</v>
      </c>
    </row>
    <row r="196" s="13" customFormat="1">
      <c r="A196" s="13"/>
      <c r="B196" s="246"/>
      <c r="C196" s="247"/>
      <c r="D196" s="239" t="s">
        <v>163</v>
      </c>
      <c r="E196" s="248" t="s">
        <v>1</v>
      </c>
      <c r="F196" s="249" t="s">
        <v>696</v>
      </c>
      <c r="G196" s="247"/>
      <c r="H196" s="250">
        <v>1102.8240000000001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163</v>
      </c>
      <c r="AU196" s="256" t="s">
        <v>83</v>
      </c>
      <c r="AV196" s="13" t="s">
        <v>83</v>
      </c>
      <c r="AW196" s="13" t="s">
        <v>30</v>
      </c>
      <c r="AX196" s="13" t="s">
        <v>73</v>
      </c>
      <c r="AY196" s="256" t="s">
        <v>150</v>
      </c>
    </row>
    <row r="197" s="14" customFormat="1">
      <c r="A197" s="14"/>
      <c r="B197" s="257"/>
      <c r="C197" s="258"/>
      <c r="D197" s="239" t="s">
        <v>163</v>
      </c>
      <c r="E197" s="259" t="s">
        <v>1</v>
      </c>
      <c r="F197" s="260" t="s">
        <v>165</v>
      </c>
      <c r="G197" s="258"/>
      <c r="H197" s="261">
        <v>1102.8240000000001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7" t="s">
        <v>163</v>
      </c>
      <c r="AU197" s="267" t="s">
        <v>83</v>
      </c>
      <c r="AV197" s="14" t="s">
        <v>157</v>
      </c>
      <c r="AW197" s="14" t="s">
        <v>30</v>
      </c>
      <c r="AX197" s="14" t="s">
        <v>81</v>
      </c>
      <c r="AY197" s="267" t="s">
        <v>150</v>
      </c>
    </row>
    <row r="198" s="2" customFormat="1" ht="33" customHeight="1">
      <c r="A198" s="38"/>
      <c r="B198" s="39"/>
      <c r="C198" s="226" t="s">
        <v>243</v>
      </c>
      <c r="D198" s="226" t="s">
        <v>152</v>
      </c>
      <c r="E198" s="227" t="s">
        <v>482</v>
      </c>
      <c r="F198" s="228" t="s">
        <v>483</v>
      </c>
      <c r="G198" s="229" t="s">
        <v>169</v>
      </c>
      <c r="H198" s="230">
        <v>0.060999999999999999</v>
      </c>
      <c r="I198" s="231"/>
      <c r="J198" s="232">
        <f>ROUND(I198*H198,2)</f>
        <v>0</v>
      </c>
      <c r="K198" s="228" t="s">
        <v>156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</v>
      </c>
      <c r="T198" s="23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157</v>
      </c>
      <c r="AT198" s="237" t="s">
        <v>152</v>
      </c>
      <c r="AU198" s="237" t="s">
        <v>83</v>
      </c>
      <c r="AY198" s="17" t="s">
        <v>150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81</v>
      </c>
      <c r="BK198" s="238">
        <f>ROUND(I198*H198,2)</f>
        <v>0</v>
      </c>
      <c r="BL198" s="17" t="s">
        <v>157</v>
      </c>
      <c r="BM198" s="237" t="s">
        <v>697</v>
      </c>
    </row>
    <row r="199" s="2" customFormat="1">
      <c r="A199" s="38"/>
      <c r="B199" s="39"/>
      <c r="C199" s="40"/>
      <c r="D199" s="239" t="s">
        <v>159</v>
      </c>
      <c r="E199" s="40"/>
      <c r="F199" s="240" t="s">
        <v>485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159</v>
      </c>
      <c r="AU199" s="17" t="s">
        <v>83</v>
      </c>
    </row>
    <row r="200" s="2" customFormat="1">
      <c r="A200" s="38"/>
      <c r="B200" s="39"/>
      <c r="C200" s="40"/>
      <c r="D200" s="244" t="s">
        <v>161</v>
      </c>
      <c r="E200" s="40"/>
      <c r="F200" s="245" t="s">
        <v>486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161</v>
      </c>
      <c r="AU200" s="17" t="s">
        <v>83</v>
      </c>
    </row>
    <row r="201" s="13" customFormat="1">
      <c r="A201" s="13"/>
      <c r="B201" s="246"/>
      <c r="C201" s="247"/>
      <c r="D201" s="239" t="s">
        <v>163</v>
      </c>
      <c r="E201" s="248" t="s">
        <v>1</v>
      </c>
      <c r="F201" s="249" t="s">
        <v>698</v>
      </c>
      <c r="G201" s="247"/>
      <c r="H201" s="250">
        <v>0.060999999999999999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163</v>
      </c>
      <c r="AU201" s="256" t="s">
        <v>83</v>
      </c>
      <c r="AV201" s="13" t="s">
        <v>83</v>
      </c>
      <c r="AW201" s="13" t="s">
        <v>30</v>
      </c>
      <c r="AX201" s="13" t="s">
        <v>81</v>
      </c>
      <c r="AY201" s="256" t="s">
        <v>150</v>
      </c>
    </row>
    <row r="202" s="2" customFormat="1" ht="33" customHeight="1">
      <c r="A202" s="38"/>
      <c r="B202" s="39"/>
      <c r="C202" s="226" t="s">
        <v>252</v>
      </c>
      <c r="D202" s="226" t="s">
        <v>152</v>
      </c>
      <c r="E202" s="227" t="s">
        <v>281</v>
      </c>
      <c r="F202" s="228" t="s">
        <v>282</v>
      </c>
      <c r="G202" s="229" t="s">
        <v>169</v>
      </c>
      <c r="H202" s="230">
        <v>3.6230000000000002</v>
      </c>
      <c r="I202" s="231"/>
      <c r="J202" s="232">
        <f>ROUND(I202*H202,2)</f>
        <v>0</v>
      </c>
      <c r="K202" s="228" t="s">
        <v>156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</v>
      </c>
      <c r="T202" s="23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157</v>
      </c>
      <c r="AT202" s="237" t="s">
        <v>152</v>
      </c>
      <c r="AU202" s="237" t="s">
        <v>83</v>
      </c>
      <c r="AY202" s="17" t="s">
        <v>150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81</v>
      </c>
      <c r="BK202" s="238">
        <f>ROUND(I202*H202,2)</f>
        <v>0</v>
      </c>
      <c r="BL202" s="17" t="s">
        <v>157</v>
      </c>
      <c r="BM202" s="237" t="s">
        <v>699</v>
      </c>
    </row>
    <row r="203" s="2" customFormat="1">
      <c r="A203" s="38"/>
      <c r="B203" s="39"/>
      <c r="C203" s="40"/>
      <c r="D203" s="239" t="s">
        <v>159</v>
      </c>
      <c r="E203" s="40"/>
      <c r="F203" s="240" t="s">
        <v>285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83</v>
      </c>
    </row>
    <row r="204" s="2" customFormat="1">
      <c r="A204" s="38"/>
      <c r="B204" s="39"/>
      <c r="C204" s="40"/>
      <c r="D204" s="244" t="s">
        <v>161</v>
      </c>
      <c r="E204" s="40"/>
      <c r="F204" s="245" t="s">
        <v>488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83</v>
      </c>
    </row>
    <row r="205" s="13" customFormat="1">
      <c r="A205" s="13"/>
      <c r="B205" s="246"/>
      <c r="C205" s="247"/>
      <c r="D205" s="239" t="s">
        <v>163</v>
      </c>
      <c r="E205" s="248" t="s">
        <v>1</v>
      </c>
      <c r="F205" s="249" t="s">
        <v>700</v>
      </c>
      <c r="G205" s="247"/>
      <c r="H205" s="250">
        <v>3.6230000000000002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163</v>
      </c>
      <c r="AU205" s="256" t="s">
        <v>83</v>
      </c>
      <c r="AV205" s="13" t="s">
        <v>83</v>
      </c>
      <c r="AW205" s="13" t="s">
        <v>30</v>
      </c>
      <c r="AX205" s="13" t="s">
        <v>81</v>
      </c>
      <c r="AY205" s="256" t="s">
        <v>150</v>
      </c>
    </row>
    <row r="206" s="2" customFormat="1" ht="33" customHeight="1">
      <c r="A206" s="38"/>
      <c r="B206" s="39"/>
      <c r="C206" s="226" t="s">
        <v>258</v>
      </c>
      <c r="D206" s="226" t="s">
        <v>152</v>
      </c>
      <c r="E206" s="227" t="s">
        <v>701</v>
      </c>
      <c r="F206" s="228" t="s">
        <v>702</v>
      </c>
      <c r="G206" s="229" t="s">
        <v>169</v>
      </c>
      <c r="H206" s="230">
        <v>0.091999999999999998</v>
      </c>
      <c r="I206" s="231"/>
      <c r="J206" s="232">
        <f>ROUND(I206*H206,2)</f>
        <v>0</v>
      </c>
      <c r="K206" s="228" t="s">
        <v>156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</v>
      </c>
      <c r="T206" s="23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157</v>
      </c>
      <c r="AT206" s="237" t="s">
        <v>152</v>
      </c>
      <c r="AU206" s="237" t="s">
        <v>83</v>
      </c>
      <c r="AY206" s="17" t="s">
        <v>150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81</v>
      </c>
      <c r="BK206" s="238">
        <f>ROUND(I206*H206,2)</f>
        <v>0</v>
      </c>
      <c r="BL206" s="17" t="s">
        <v>157</v>
      </c>
      <c r="BM206" s="237" t="s">
        <v>703</v>
      </c>
    </row>
    <row r="207" s="2" customFormat="1">
      <c r="A207" s="38"/>
      <c r="B207" s="39"/>
      <c r="C207" s="40"/>
      <c r="D207" s="239" t="s">
        <v>159</v>
      </c>
      <c r="E207" s="40"/>
      <c r="F207" s="240" t="s">
        <v>704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83</v>
      </c>
    </row>
    <row r="208" s="2" customFormat="1">
      <c r="A208" s="38"/>
      <c r="B208" s="39"/>
      <c r="C208" s="40"/>
      <c r="D208" s="244" t="s">
        <v>161</v>
      </c>
      <c r="E208" s="40"/>
      <c r="F208" s="245" t="s">
        <v>705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83</v>
      </c>
    </row>
    <row r="209" s="13" customFormat="1">
      <c r="A209" s="13"/>
      <c r="B209" s="246"/>
      <c r="C209" s="247"/>
      <c r="D209" s="239" t="s">
        <v>163</v>
      </c>
      <c r="E209" s="248" t="s">
        <v>1</v>
      </c>
      <c r="F209" s="249" t="s">
        <v>706</v>
      </c>
      <c r="G209" s="247"/>
      <c r="H209" s="250">
        <v>0.091999999999999998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163</v>
      </c>
      <c r="AU209" s="256" t="s">
        <v>83</v>
      </c>
      <c r="AV209" s="13" t="s">
        <v>83</v>
      </c>
      <c r="AW209" s="13" t="s">
        <v>30</v>
      </c>
      <c r="AX209" s="13" t="s">
        <v>81</v>
      </c>
      <c r="AY209" s="256" t="s">
        <v>150</v>
      </c>
    </row>
    <row r="210" s="2" customFormat="1" ht="44.25" customHeight="1">
      <c r="A210" s="38"/>
      <c r="B210" s="39"/>
      <c r="C210" s="226" t="s">
        <v>264</v>
      </c>
      <c r="D210" s="226" t="s">
        <v>152</v>
      </c>
      <c r="E210" s="227" t="s">
        <v>289</v>
      </c>
      <c r="F210" s="228" t="s">
        <v>290</v>
      </c>
      <c r="G210" s="229" t="s">
        <v>169</v>
      </c>
      <c r="H210" s="230">
        <v>30.34</v>
      </c>
      <c r="I210" s="231"/>
      <c r="J210" s="232">
        <f>ROUND(I210*H210,2)</f>
        <v>0</v>
      </c>
      <c r="K210" s="228" t="s">
        <v>156</v>
      </c>
      <c r="L210" s="44"/>
      <c r="M210" s="233" t="s">
        <v>1</v>
      </c>
      <c r="N210" s="234" t="s">
        <v>38</v>
      </c>
      <c r="O210" s="91"/>
      <c r="P210" s="235">
        <f>O210*H210</f>
        <v>0</v>
      </c>
      <c r="Q210" s="235">
        <v>0</v>
      </c>
      <c r="R210" s="235">
        <f>Q210*H210</f>
        <v>0</v>
      </c>
      <c r="S210" s="235">
        <v>0</v>
      </c>
      <c r="T210" s="23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7" t="s">
        <v>157</v>
      </c>
      <c r="AT210" s="237" t="s">
        <v>152</v>
      </c>
      <c r="AU210" s="237" t="s">
        <v>83</v>
      </c>
      <c r="AY210" s="17" t="s">
        <v>150</v>
      </c>
      <c r="BE210" s="238">
        <f>IF(N210="základní",J210,0)</f>
        <v>0</v>
      </c>
      <c r="BF210" s="238">
        <f>IF(N210="snížená",J210,0)</f>
        <v>0</v>
      </c>
      <c r="BG210" s="238">
        <f>IF(N210="zákl. přenesená",J210,0)</f>
        <v>0</v>
      </c>
      <c r="BH210" s="238">
        <f>IF(N210="sníž. přenesená",J210,0)</f>
        <v>0</v>
      </c>
      <c r="BI210" s="238">
        <f>IF(N210="nulová",J210,0)</f>
        <v>0</v>
      </c>
      <c r="BJ210" s="17" t="s">
        <v>81</v>
      </c>
      <c r="BK210" s="238">
        <f>ROUND(I210*H210,2)</f>
        <v>0</v>
      </c>
      <c r="BL210" s="17" t="s">
        <v>157</v>
      </c>
      <c r="BM210" s="237" t="s">
        <v>707</v>
      </c>
    </row>
    <row r="211" s="2" customFormat="1">
      <c r="A211" s="38"/>
      <c r="B211" s="39"/>
      <c r="C211" s="40"/>
      <c r="D211" s="239" t="s">
        <v>159</v>
      </c>
      <c r="E211" s="40"/>
      <c r="F211" s="240" t="s">
        <v>292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159</v>
      </c>
      <c r="AU211" s="17" t="s">
        <v>83</v>
      </c>
    </row>
    <row r="212" s="2" customFormat="1">
      <c r="A212" s="38"/>
      <c r="B212" s="39"/>
      <c r="C212" s="40"/>
      <c r="D212" s="244" t="s">
        <v>161</v>
      </c>
      <c r="E212" s="40"/>
      <c r="F212" s="245" t="s">
        <v>293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161</v>
      </c>
      <c r="AU212" s="17" t="s">
        <v>83</v>
      </c>
    </row>
    <row r="213" s="13" customFormat="1">
      <c r="A213" s="13"/>
      <c r="B213" s="246"/>
      <c r="C213" s="247"/>
      <c r="D213" s="239" t="s">
        <v>163</v>
      </c>
      <c r="E213" s="248" t="s">
        <v>1</v>
      </c>
      <c r="F213" s="249" t="s">
        <v>708</v>
      </c>
      <c r="G213" s="247"/>
      <c r="H213" s="250">
        <v>30.34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163</v>
      </c>
      <c r="AU213" s="256" t="s">
        <v>83</v>
      </c>
      <c r="AV213" s="13" t="s">
        <v>83</v>
      </c>
      <c r="AW213" s="13" t="s">
        <v>30</v>
      </c>
      <c r="AX213" s="13" t="s">
        <v>73</v>
      </c>
      <c r="AY213" s="256" t="s">
        <v>150</v>
      </c>
    </row>
    <row r="214" s="14" customFormat="1">
      <c r="A214" s="14"/>
      <c r="B214" s="257"/>
      <c r="C214" s="258"/>
      <c r="D214" s="239" t="s">
        <v>163</v>
      </c>
      <c r="E214" s="259" t="s">
        <v>1</v>
      </c>
      <c r="F214" s="260" t="s">
        <v>165</v>
      </c>
      <c r="G214" s="258"/>
      <c r="H214" s="261">
        <v>30.34</v>
      </c>
      <c r="I214" s="262"/>
      <c r="J214" s="258"/>
      <c r="K214" s="258"/>
      <c r="L214" s="263"/>
      <c r="M214" s="264"/>
      <c r="N214" s="265"/>
      <c r="O214" s="265"/>
      <c r="P214" s="265"/>
      <c r="Q214" s="265"/>
      <c r="R214" s="265"/>
      <c r="S214" s="265"/>
      <c r="T214" s="26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7" t="s">
        <v>163</v>
      </c>
      <c r="AU214" s="267" t="s">
        <v>83</v>
      </c>
      <c r="AV214" s="14" t="s">
        <v>157</v>
      </c>
      <c r="AW214" s="14" t="s">
        <v>30</v>
      </c>
      <c r="AX214" s="14" t="s">
        <v>81</v>
      </c>
      <c r="AY214" s="267" t="s">
        <v>150</v>
      </c>
    </row>
    <row r="215" s="2" customFormat="1" ht="44.25" customHeight="1">
      <c r="A215" s="38"/>
      <c r="B215" s="39"/>
      <c r="C215" s="226" t="s">
        <v>272</v>
      </c>
      <c r="D215" s="226" t="s">
        <v>152</v>
      </c>
      <c r="E215" s="227" t="s">
        <v>709</v>
      </c>
      <c r="F215" s="228" t="s">
        <v>710</v>
      </c>
      <c r="G215" s="229" t="s">
        <v>169</v>
      </c>
      <c r="H215" s="230">
        <v>11.834</v>
      </c>
      <c r="I215" s="231"/>
      <c r="J215" s="232">
        <f>ROUND(I215*H215,2)</f>
        <v>0</v>
      </c>
      <c r="K215" s="228" t="s">
        <v>156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157</v>
      </c>
      <c r="AT215" s="237" t="s">
        <v>152</v>
      </c>
      <c r="AU215" s="237" t="s">
        <v>83</v>
      </c>
      <c r="AY215" s="17" t="s">
        <v>150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81</v>
      </c>
      <c r="BK215" s="238">
        <f>ROUND(I215*H215,2)</f>
        <v>0</v>
      </c>
      <c r="BL215" s="17" t="s">
        <v>157</v>
      </c>
      <c r="BM215" s="237" t="s">
        <v>711</v>
      </c>
    </row>
    <row r="216" s="2" customFormat="1">
      <c r="A216" s="38"/>
      <c r="B216" s="39"/>
      <c r="C216" s="40"/>
      <c r="D216" s="239" t="s">
        <v>159</v>
      </c>
      <c r="E216" s="40"/>
      <c r="F216" s="240" t="s">
        <v>710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159</v>
      </c>
      <c r="AU216" s="17" t="s">
        <v>83</v>
      </c>
    </row>
    <row r="217" s="2" customFormat="1">
      <c r="A217" s="38"/>
      <c r="B217" s="39"/>
      <c r="C217" s="40"/>
      <c r="D217" s="244" t="s">
        <v>161</v>
      </c>
      <c r="E217" s="40"/>
      <c r="F217" s="245" t="s">
        <v>712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161</v>
      </c>
      <c r="AU217" s="17" t="s">
        <v>83</v>
      </c>
    </row>
    <row r="218" s="13" customFormat="1">
      <c r="A218" s="13"/>
      <c r="B218" s="246"/>
      <c r="C218" s="247"/>
      <c r="D218" s="239" t="s">
        <v>163</v>
      </c>
      <c r="E218" s="248" t="s">
        <v>1</v>
      </c>
      <c r="F218" s="249" t="s">
        <v>713</v>
      </c>
      <c r="G218" s="247"/>
      <c r="H218" s="250">
        <v>11.834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6" t="s">
        <v>163</v>
      </c>
      <c r="AU218" s="256" t="s">
        <v>83</v>
      </c>
      <c r="AV218" s="13" t="s">
        <v>83</v>
      </c>
      <c r="AW218" s="13" t="s">
        <v>30</v>
      </c>
      <c r="AX218" s="13" t="s">
        <v>81</v>
      </c>
      <c r="AY218" s="256" t="s">
        <v>150</v>
      </c>
    </row>
    <row r="219" s="12" customFormat="1" ht="25.92" customHeight="1">
      <c r="A219" s="12"/>
      <c r="B219" s="210"/>
      <c r="C219" s="211"/>
      <c r="D219" s="212" t="s">
        <v>72</v>
      </c>
      <c r="E219" s="213" t="s">
        <v>306</v>
      </c>
      <c r="F219" s="213" t="s">
        <v>307</v>
      </c>
      <c r="G219" s="211"/>
      <c r="H219" s="211"/>
      <c r="I219" s="214"/>
      <c r="J219" s="215">
        <f>BK219</f>
        <v>0</v>
      </c>
      <c r="K219" s="211"/>
      <c r="L219" s="216"/>
      <c r="M219" s="217"/>
      <c r="N219" s="218"/>
      <c r="O219" s="218"/>
      <c r="P219" s="219">
        <f>P220+P227+P231+P267+P278+P287</f>
        <v>0</v>
      </c>
      <c r="Q219" s="218"/>
      <c r="R219" s="219">
        <f>R220+R227+R231+R267+R278+R287</f>
        <v>0.0212</v>
      </c>
      <c r="S219" s="218"/>
      <c r="T219" s="220">
        <f>T220+T227+T231+T267+T278+T287</f>
        <v>3.8793900000000003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1" t="s">
        <v>83</v>
      </c>
      <c r="AT219" s="222" t="s">
        <v>72</v>
      </c>
      <c r="AU219" s="222" t="s">
        <v>73</v>
      </c>
      <c r="AY219" s="221" t="s">
        <v>150</v>
      </c>
      <c r="BK219" s="223">
        <f>BK220+BK227+BK231+BK267+BK278+BK287</f>
        <v>0</v>
      </c>
    </row>
    <row r="220" s="12" customFormat="1" ht="22.8" customHeight="1">
      <c r="A220" s="12"/>
      <c r="B220" s="210"/>
      <c r="C220" s="211"/>
      <c r="D220" s="212" t="s">
        <v>72</v>
      </c>
      <c r="E220" s="224" t="s">
        <v>308</v>
      </c>
      <c r="F220" s="224" t="s">
        <v>309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SUM(P221:P226)</f>
        <v>0</v>
      </c>
      <c r="Q220" s="218"/>
      <c r="R220" s="219">
        <f>SUM(R221:R226)</f>
        <v>0</v>
      </c>
      <c r="S220" s="218"/>
      <c r="T220" s="220">
        <f>SUM(T221:T226)</f>
        <v>0.091849999999999987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83</v>
      </c>
      <c r="AT220" s="222" t="s">
        <v>72</v>
      </c>
      <c r="AU220" s="222" t="s">
        <v>81</v>
      </c>
      <c r="AY220" s="221" t="s">
        <v>150</v>
      </c>
      <c r="BK220" s="223">
        <f>SUM(BK221:BK226)</f>
        <v>0</v>
      </c>
    </row>
    <row r="221" s="2" customFormat="1" ht="24.15" customHeight="1">
      <c r="A221" s="38"/>
      <c r="B221" s="39"/>
      <c r="C221" s="226" t="s">
        <v>280</v>
      </c>
      <c r="D221" s="226" t="s">
        <v>152</v>
      </c>
      <c r="E221" s="227" t="s">
        <v>714</v>
      </c>
      <c r="F221" s="228" t="s">
        <v>715</v>
      </c>
      <c r="G221" s="229" t="s">
        <v>176</v>
      </c>
      <c r="H221" s="230">
        <v>16.699999999999999</v>
      </c>
      <c r="I221" s="231"/>
      <c r="J221" s="232">
        <f>ROUND(I221*H221,2)</f>
        <v>0</v>
      </c>
      <c r="K221" s="228" t="s">
        <v>156</v>
      </c>
      <c r="L221" s="44"/>
      <c r="M221" s="233" t="s">
        <v>1</v>
      </c>
      <c r="N221" s="234" t="s">
        <v>38</v>
      </c>
      <c r="O221" s="91"/>
      <c r="P221" s="235">
        <f>O221*H221</f>
        <v>0</v>
      </c>
      <c r="Q221" s="235">
        <v>0</v>
      </c>
      <c r="R221" s="235">
        <f>Q221*H221</f>
        <v>0</v>
      </c>
      <c r="S221" s="235">
        <v>0.0054999999999999997</v>
      </c>
      <c r="T221" s="236">
        <f>S221*H221</f>
        <v>0.091849999999999987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7" t="s">
        <v>264</v>
      </c>
      <c r="AT221" s="237" t="s">
        <v>152</v>
      </c>
      <c r="AU221" s="237" t="s">
        <v>83</v>
      </c>
      <c r="AY221" s="17" t="s">
        <v>150</v>
      </c>
      <c r="BE221" s="238">
        <f>IF(N221="základní",J221,0)</f>
        <v>0</v>
      </c>
      <c r="BF221" s="238">
        <f>IF(N221="snížená",J221,0)</f>
        <v>0</v>
      </c>
      <c r="BG221" s="238">
        <f>IF(N221="zákl. přenesená",J221,0)</f>
        <v>0</v>
      </c>
      <c r="BH221" s="238">
        <f>IF(N221="sníž. přenesená",J221,0)</f>
        <v>0</v>
      </c>
      <c r="BI221" s="238">
        <f>IF(N221="nulová",J221,0)</f>
        <v>0</v>
      </c>
      <c r="BJ221" s="17" t="s">
        <v>81</v>
      </c>
      <c r="BK221" s="238">
        <f>ROUND(I221*H221,2)</f>
        <v>0</v>
      </c>
      <c r="BL221" s="17" t="s">
        <v>264</v>
      </c>
      <c r="BM221" s="237" t="s">
        <v>716</v>
      </c>
    </row>
    <row r="222" s="2" customFormat="1">
      <c r="A222" s="38"/>
      <c r="B222" s="39"/>
      <c r="C222" s="40"/>
      <c r="D222" s="239" t="s">
        <v>159</v>
      </c>
      <c r="E222" s="40"/>
      <c r="F222" s="240" t="s">
        <v>717</v>
      </c>
      <c r="G222" s="40"/>
      <c r="H222" s="40"/>
      <c r="I222" s="241"/>
      <c r="J222" s="40"/>
      <c r="K222" s="40"/>
      <c r="L222" s="44"/>
      <c r="M222" s="242"/>
      <c r="N222" s="243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159</v>
      </c>
      <c r="AU222" s="17" t="s">
        <v>83</v>
      </c>
    </row>
    <row r="223" s="2" customFormat="1">
      <c r="A223" s="38"/>
      <c r="B223" s="39"/>
      <c r="C223" s="40"/>
      <c r="D223" s="244" t="s">
        <v>161</v>
      </c>
      <c r="E223" s="40"/>
      <c r="F223" s="245" t="s">
        <v>718</v>
      </c>
      <c r="G223" s="40"/>
      <c r="H223" s="40"/>
      <c r="I223" s="241"/>
      <c r="J223" s="40"/>
      <c r="K223" s="40"/>
      <c r="L223" s="44"/>
      <c r="M223" s="242"/>
      <c r="N223" s="243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161</v>
      </c>
      <c r="AU223" s="17" t="s">
        <v>83</v>
      </c>
    </row>
    <row r="224" s="13" customFormat="1">
      <c r="A224" s="13"/>
      <c r="B224" s="246"/>
      <c r="C224" s="247"/>
      <c r="D224" s="239" t="s">
        <v>163</v>
      </c>
      <c r="E224" s="248" t="s">
        <v>1</v>
      </c>
      <c r="F224" s="249" t="s">
        <v>719</v>
      </c>
      <c r="G224" s="247"/>
      <c r="H224" s="250">
        <v>6.9000000000000004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6" t="s">
        <v>163</v>
      </c>
      <c r="AU224" s="256" t="s">
        <v>83</v>
      </c>
      <c r="AV224" s="13" t="s">
        <v>83</v>
      </c>
      <c r="AW224" s="13" t="s">
        <v>30</v>
      </c>
      <c r="AX224" s="13" t="s">
        <v>73</v>
      </c>
      <c r="AY224" s="256" t="s">
        <v>150</v>
      </c>
    </row>
    <row r="225" s="13" customFormat="1">
      <c r="A225" s="13"/>
      <c r="B225" s="246"/>
      <c r="C225" s="247"/>
      <c r="D225" s="239" t="s">
        <v>163</v>
      </c>
      <c r="E225" s="248" t="s">
        <v>1</v>
      </c>
      <c r="F225" s="249" t="s">
        <v>720</v>
      </c>
      <c r="G225" s="247"/>
      <c r="H225" s="250">
        <v>9.8000000000000007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6" t="s">
        <v>163</v>
      </c>
      <c r="AU225" s="256" t="s">
        <v>83</v>
      </c>
      <c r="AV225" s="13" t="s">
        <v>83</v>
      </c>
      <c r="AW225" s="13" t="s">
        <v>30</v>
      </c>
      <c r="AX225" s="13" t="s">
        <v>73</v>
      </c>
      <c r="AY225" s="256" t="s">
        <v>150</v>
      </c>
    </row>
    <row r="226" s="14" customFormat="1">
      <c r="A226" s="14"/>
      <c r="B226" s="257"/>
      <c r="C226" s="258"/>
      <c r="D226" s="239" t="s">
        <v>163</v>
      </c>
      <c r="E226" s="259" t="s">
        <v>1</v>
      </c>
      <c r="F226" s="260" t="s">
        <v>165</v>
      </c>
      <c r="G226" s="258"/>
      <c r="H226" s="261">
        <v>16.700000000000003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7" t="s">
        <v>163</v>
      </c>
      <c r="AU226" s="267" t="s">
        <v>83</v>
      </c>
      <c r="AV226" s="14" t="s">
        <v>157</v>
      </c>
      <c r="AW226" s="14" t="s">
        <v>30</v>
      </c>
      <c r="AX226" s="14" t="s">
        <v>81</v>
      </c>
      <c r="AY226" s="267" t="s">
        <v>150</v>
      </c>
    </row>
    <row r="227" s="12" customFormat="1" ht="22.8" customHeight="1">
      <c r="A227" s="12"/>
      <c r="B227" s="210"/>
      <c r="C227" s="211"/>
      <c r="D227" s="212" t="s">
        <v>72</v>
      </c>
      <c r="E227" s="224" t="s">
        <v>317</v>
      </c>
      <c r="F227" s="224" t="s">
        <v>318</v>
      </c>
      <c r="G227" s="211"/>
      <c r="H227" s="211"/>
      <c r="I227" s="214"/>
      <c r="J227" s="225">
        <f>BK227</f>
        <v>0</v>
      </c>
      <c r="K227" s="211"/>
      <c r="L227" s="216"/>
      <c r="M227" s="217"/>
      <c r="N227" s="218"/>
      <c r="O227" s="218"/>
      <c r="P227" s="219">
        <f>SUM(P228:P230)</f>
        <v>0</v>
      </c>
      <c r="Q227" s="218"/>
      <c r="R227" s="219">
        <f>SUM(R228:R230)</f>
        <v>0</v>
      </c>
      <c r="S227" s="218"/>
      <c r="T227" s="220">
        <f>SUM(T228:T230)</f>
        <v>0.040000000000000001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1" t="s">
        <v>83</v>
      </c>
      <c r="AT227" s="222" t="s">
        <v>72</v>
      </c>
      <c r="AU227" s="222" t="s">
        <v>81</v>
      </c>
      <c r="AY227" s="221" t="s">
        <v>150</v>
      </c>
      <c r="BK227" s="223">
        <f>SUM(BK228:BK230)</f>
        <v>0</v>
      </c>
    </row>
    <row r="228" s="2" customFormat="1" ht="24.15" customHeight="1">
      <c r="A228" s="38"/>
      <c r="B228" s="39"/>
      <c r="C228" s="226" t="s">
        <v>288</v>
      </c>
      <c r="D228" s="226" t="s">
        <v>152</v>
      </c>
      <c r="E228" s="227" t="s">
        <v>721</v>
      </c>
      <c r="F228" s="228" t="s">
        <v>722</v>
      </c>
      <c r="G228" s="229" t="s">
        <v>322</v>
      </c>
      <c r="H228" s="230">
        <v>2</v>
      </c>
      <c r="I228" s="231"/>
      <c r="J228" s="232">
        <f>ROUND(I228*H228,2)</f>
        <v>0</v>
      </c>
      <c r="K228" s="228" t="s">
        <v>156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0.02</v>
      </c>
      <c r="T228" s="236">
        <f>S228*H228</f>
        <v>0.040000000000000001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264</v>
      </c>
      <c r="AT228" s="237" t="s">
        <v>152</v>
      </c>
      <c r="AU228" s="237" t="s">
        <v>83</v>
      </c>
      <c r="AY228" s="17" t="s">
        <v>150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81</v>
      </c>
      <c r="BK228" s="238">
        <f>ROUND(I228*H228,2)</f>
        <v>0</v>
      </c>
      <c r="BL228" s="17" t="s">
        <v>264</v>
      </c>
      <c r="BM228" s="237" t="s">
        <v>723</v>
      </c>
    </row>
    <row r="229" s="2" customFormat="1">
      <c r="A229" s="38"/>
      <c r="B229" s="39"/>
      <c r="C229" s="40"/>
      <c r="D229" s="239" t="s">
        <v>159</v>
      </c>
      <c r="E229" s="40"/>
      <c r="F229" s="240" t="s">
        <v>724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83</v>
      </c>
    </row>
    <row r="230" s="2" customFormat="1">
      <c r="A230" s="38"/>
      <c r="B230" s="39"/>
      <c r="C230" s="40"/>
      <c r="D230" s="244" t="s">
        <v>161</v>
      </c>
      <c r="E230" s="40"/>
      <c r="F230" s="245" t="s">
        <v>725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83</v>
      </c>
    </row>
    <row r="231" s="12" customFormat="1" ht="22.8" customHeight="1">
      <c r="A231" s="12"/>
      <c r="B231" s="210"/>
      <c r="C231" s="211"/>
      <c r="D231" s="212" t="s">
        <v>72</v>
      </c>
      <c r="E231" s="224" t="s">
        <v>338</v>
      </c>
      <c r="F231" s="224" t="s">
        <v>339</v>
      </c>
      <c r="G231" s="211"/>
      <c r="H231" s="211"/>
      <c r="I231" s="214"/>
      <c r="J231" s="225">
        <f>BK231</f>
        <v>0</v>
      </c>
      <c r="K231" s="211"/>
      <c r="L231" s="216"/>
      <c r="M231" s="217"/>
      <c r="N231" s="218"/>
      <c r="O231" s="218"/>
      <c r="P231" s="219">
        <f>SUM(P232:P266)</f>
        <v>0</v>
      </c>
      <c r="Q231" s="218"/>
      <c r="R231" s="219">
        <f>SUM(R232:R266)</f>
        <v>0</v>
      </c>
      <c r="S231" s="218"/>
      <c r="T231" s="220">
        <f>SUM(T232:T266)</f>
        <v>3.3877400000000004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1" t="s">
        <v>83</v>
      </c>
      <c r="AT231" s="222" t="s">
        <v>72</v>
      </c>
      <c r="AU231" s="222" t="s">
        <v>81</v>
      </c>
      <c r="AY231" s="221" t="s">
        <v>150</v>
      </c>
      <c r="BK231" s="223">
        <f>SUM(BK232:BK266)</f>
        <v>0</v>
      </c>
    </row>
    <row r="232" s="2" customFormat="1" ht="16.5" customHeight="1">
      <c r="A232" s="38"/>
      <c r="B232" s="39"/>
      <c r="C232" s="226" t="s">
        <v>295</v>
      </c>
      <c r="D232" s="226" t="s">
        <v>152</v>
      </c>
      <c r="E232" s="227" t="s">
        <v>348</v>
      </c>
      <c r="F232" s="228" t="s">
        <v>349</v>
      </c>
      <c r="G232" s="229" t="s">
        <v>176</v>
      </c>
      <c r="H232" s="230">
        <v>16.699999999999999</v>
      </c>
      <c r="I232" s="231"/>
      <c r="J232" s="232">
        <f>ROUND(I232*H232,2)</f>
        <v>0</v>
      </c>
      <c r="K232" s="228" t="s">
        <v>156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0.014999999999999999</v>
      </c>
      <c r="T232" s="236">
        <f>S232*H232</f>
        <v>0.2505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264</v>
      </c>
      <c r="AT232" s="237" t="s">
        <v>152</v>
      </c>
      <c r="AU232" s="237" t="s">
        <v>83</v>
      </c>
      <c r="AY232" s="17" t="s">
        <v>150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81</v>
      </c>
      <c r="BK232" s="238">
        <f>ROUND(I232*H232,2)</f>
        <v>0</v>
      </c>
      <c r="BL232" s="17" t="s">
        <v>264</v>
      </c>
      <c r="BM232" s="237" t="s">
        <v>726</v>
      </c>
    </row>
    <row r="233" s="2" customFormat="1">
      <c r="A233" s="38"/>
      <c r="B233" s="39"/>
      <c r="C233" s="40"/>
      <c r="D233" s="239" t="s">
        <v>159</v>
      </c>
      <c r="E233" s="40"/>
      <c r="F233" s="240" t="s">
        <v>351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159</v>
      </c>
      <c r="AU233" s="17" t="s">
        <v>83</v>
      </c>
    </row>
    <row r="234" s="2" customFormat="1">
      <c r="A234" s="38"/>
      <c r="B234" s="39"/>
      <c r="C234" s="40"/>
      <c r="D234" s="244" t="s">
        <v>161</v>
      </c>
      <c r="E234" s="40"/>
      <c r="F234" s="245" t="s">
        <v>352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161</v>
      </c>
      <c r="AU234" s="17" t="s">
        <v>83</v>
      </c>
    </row>
    <row r="235" s="13" customFormat="1">
      <c r="A235" s="13"/>
      <c r="B235" s="246"/>
      <c r="C235" s="247"/>
      <c r="D235" s="239" t="s">
        <v>163</v>
      </c>
      <c r="E235" s="248" t="s">
        <v>1</v>
      </c>
      <c r="F235" s="249" t="s">
        <v>719</v>
      </c>
      <c r="G235" s="247"/>
      <c r="H235" s="250">
        <v>6.9000000000000004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163</v>
      </c>
      <c r="AU235" s="256" t="s">
        <v>83</v>
      </c>
      <c r="AV235" s="13" t="s">
        <v>83</v>
      </c>
      <c r="AW235" s="13" t="s">
        <v>30</v>
      </c>
      <c r="AX235" s="13" t="s">
        <v>73</v>
      </c>
      <c r="AY235" s="256" t="s">
        <v>150</v>
      </c>
    </row>
    <row r="236" s="13" customFormat="1">
      <c r="A236" s="13"/>
      <c r="B236" s="246"/>
      <c r="C236" s="247"/>
      <c r="D236" s="239" t="s">
        <v>163</v>
      </c>
      <c r="E236" s="248" t="s">
        <v>1</v>
      </c>
      <c r="F236" s="249" t="s">
        <v>720</v>
      </c>
      <c r="G236" s="247"/>
      <c r="H236" s="250">
        <v>9.8000000000000007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6" t="s">
        <v>163</v>
      </c>
      <c r="AU236" s="256" t="s">
        <v>83</v>
      </c>
      <c r="AV236" s="13" t="s">
        <v>83</v>
      </c>
      <c r="AW236" s="13" t="s">
        <v>30</v>
      </c>
      <c r="AX236" s="13" t="s">
        <v>73</v>
      </c>
      <c r="AY236" s="256" t="s">
        <v>150</v>
      </c>
    </row>
    <row r="237" s="14" customFormat="1">
      <c r="A237" s="14"/>
      <c r="B237" s="257"/>
      <c r="C237" s="258"/>
      <c r="D237" s="239" t="s">
        <v>163</v>
      </c>
      <c r="E237" s="259" t="s">
        <v>1</v>
      </c>
      <c r="F237" s="260" t="s">
        <v>165</v>
      </c>
      <c r="G237" s="258"/>
      <c r="H237" s="261">
        <v>16.699999999999999</v>
      </c>
      <c r="I237" s="262"/>
      <c r="J237" s="258"/>
      <c r="K237" s="258"/>
      <c r="L237" s="263"/>
      <c r="M237" s="264"/>
      <c r="N237" s="265"/>
      <c r="O237" s="265"/>
      <c r="P237" s="265"/>
      <c r="Q237" s="265"/>
      <c r="R237" s="265"/>
      <c r="S237" s="265"/>
      <c r="T237" s="26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7" t="s">
        <v>163</v>
      </c>
      <c r="AU237" s="267" t="s">
        <v>83</v>
      </c>
      <c r="AV237" s="14" t="s">
        <v>157</v>
      </c>
      <c r="AW237" s="14" t="s">
        <v>30</v>
      </c>
      <c r="AX237" s="14" t="s">
        <v>81</v>
      </c>
      <c r="AY237" s="267" t="s">
        <v>150</v>
      </c>
    </row>
    <row r="238" s="2" customFormat="1" ht="33" customHeight="1">
      <c r="A238" s="38"/>
      <c r="B238" s="39"/>
      <c r="C238" s="226" t="s">
        <v>7</v>
      </c>
      <c r="D238" s="226" t="s">
        <v>152</v>
      </c>
      <c r="E238" s="227" t="s">
        <v>727</v>
      </c>
      <c r="F238" s="228" t="s">
        <v>728</v>
      </c>
      <c r="G238" s="229" t="s">
        <v>224</v>
      </c>
      <c r="H238" s="230">
        <v>54.799999999999997</v>
      </c>
      <c r="I238" s="231"/>
      <c r="J238" s="232">
        <f>ROUND(I238*H238,2)</f>
        <v>0</v>
      </c>
      <c r="K238" s="228" t="s">
        <v>156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0.014</v>
      </c>
      <c r="T238" s="236">
        <f>S238*H238</f>
        <v>0.76719999999999999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264</v>
      </c>
      <c r="AT238" s="237" t="s">
        <v>152</v>
      </c>
      <c r="AU238" s="237" t="s">
        <v>83</v>
      </c>
      <c r="AY238" s="17" t="s">
        <v>150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81</v>
      </c>
      <c r="BK238" s="238">
        <f>ROUND(I238*H238,2)</f>
        <v>0</v>
      </c>
      <c r="BL238" s="17" t="s">
        <v>264</v>
      </c>
      <c r="BM238" s="237" t="s">
        <v>729</v>
      </c>
    </row>
    <row r="239" s="2" customFormat="1">
      <c r="A239" s="38"/>
      <c r="B239" s="39"/>
      <c r="C239" s="40"/>
      <c r="D239" s="239" t="s">
        <v>159</v>
      </c>
      <c r="E239" s="40"/>
      <c r="F239" s="240" t="s">
        <v>730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83</v>
      </c>
    </row>
    <row r="240" s="2" customFormat="1">
      <c r="A240" s="38"/>
      <c r="B240" s="39"/>
      <c r="C240" s="40"/>
      <c r="D240" s="244" t="s">
        <v>161</v>
      </c>
      <c r="E240" s="40"/>
      <c r="F240" s="245" t="s">
        <v>731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161</v>
      </c>
      <c r="AU240" s="17" t="s">
        <v>83</v>
      </c>
    </row>
    <row r="241" s="13" customFormat="1">
      <c r="A241" s="13"/>
      <c r="B241" s="246"/>
      <c r="C241" s="247"/>
      <c r="D241" s="239" t="s">
        <v>163</v>
      </c>
      <c r="E241" s="248" t="s">
        <v>1</v>
      </c>
      <c r="F241" s="249" t="s">
        <v>732</v>
      </c>
      <c r="G241" s="247"/>
      <c r="H241" s="250">
        <v>20.800000000000001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163</v>
      </c>
      <c r="AU241" s="256" t="s">
        <v>83</v>
      </c>
      <c r="AV241" s="13" t="s">
        <v>83</v>
      </c>
      <c r="AW241" s="13" t="s">
        <v>30</v>
      </c>
      <c r="AX241" s="13" t="s">
        <v>73</v>
      </c>
      <c r="AY241" s="256" t="s">
        <v>150</v>
      </c>
    </row>
    <row r="242" s="13" customFormat="1">
      <c r="A242" s="13"/>
      <c r="B242" s="246"/>
      <c r="C242" s="247"/>
      <c r="D242" s="239" t="s">
        <v>163</v>
      </c>
      <c r="E242" s="248" t="s">
        <v>1</v>
      </c>
      <c r="F242" s="249" t="s">
        <v>733</v>
      </c>
      <c r="G242" s="247"/>
      <c r="H242" s="250">
        <v>10.4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6" t="s">
        <v>163</v>
      </c>
      <c r="AU242" s="256" t="s">
        <v>83</v>
      </c>
      <c r="AV242" s="13" t="s">
        <v>83</v>
      </c>
      <c r="AW242" s="13" t="s">
        <v>30</v>
      </c>
      <c r="AX242" s="13" t="s">
        <v>73</v>
      </c>
      <c r="AY242" s="256" t="s">
        <v>150</v>
      </c>
    </row>
    <row r="243" s="13" customFormat="1">
      <c r="A243" s="13"/>
      <c r="B243" s="246"/>
      <c r="C243" s="247"/>
      <c r="D243" s="239" t="s">
        <v>163</v>
      </c>
      <c r="E243" s="248" t="s">
        <v>1</v>
      </c>
      <c r="F243" s="249" t="s">
        <v>83</v>
      </c>
      <c r="G243" s="247"/>
      <c r="H243" s="250">
        <v>2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163</v>
      </c>
      <c r="AU243" s="256" t="s">
        <v>83</v>
      </c>
      <c r="AV243" s="13" t="s">
        <v>83</v>
      </c>
      <c r="AW243" s="13" t="s">
        <v>30</v>
      </c>
      <c r="AX243" s="13" t="s">
        <v>73</v>
      </c>
      <c r="AY243" s="256" t="s">
        <v>150</v>
      </c>
    </row>
    <row r="244" s="13" customFormat="1">
      <c r="A244" s="13"/>
      <c r="B244" s="246"/>
      <c r="C244" s="247"/>
      <c r="D244" s="239" t="s">
        <v>163</v>
      </c>
      <c r="E244" s="248" t="s">
        <v>1</v>
      </c>
      <c r="F244" s="249" t="s">
        <v>734</v>
      </c>
      <c r="G244" s="247"/>
      <c r="H244" s="250">
        <v>2.3999999999999999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163</v>
      </c>
      <c r="AU244" s="256" t="s">
        <v>83</v>
      </c>
      <c r="AV244" s="13" t="s">
        <v>83</v>
      </c>
      <c r="AW244" s="13" t="s">
        <v>30</v>
      </c>
      <c r="AX244" s="13" t="s">
        <v>73</v>
      </c>
      <c r="AY244" s="256" t="s">
        <v>150</v>
      </c>
    </row>
    <row r="245" s="13" customFormat="1">
      <c r="A245" s="13"/>
      <c r="B245" s="246"/>
      <c r="C245" s="247"/>
      <c r="D245" s="239" t="s">
        <v>163</v>
      </c>
      <c r="E245" s="248" t="s">
        <v>1</v>
      </c>
      <c r="F245" s="249" t="s">
        <v>735</v>
      </c>
      <c r="G245" s="247"/>
      <c r="H245" s="250">
        <v>19.199999999999999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163</v>
      </c>
      <c r="AU245" s="256" t="s">
        <v>83</v>
      </c>
      <c r="AV245" s="13" t="s">
        <v>83</v>
      </c>
      <c r="AW245" s="13" t="s">
        <v>30</v>
      </c>
      <c r="AX245" s="13" t="s">
        <v>73</v>
      </c>
      <c r="AY245" s="256" t="s">
        <v>150</v>
      </c>
    </row>
    <row r="246" s="14" customFormat="1">
      <c r="A246" s="14"/>
      <c r="B246" s="257"/>
      <c r="C246" s="258"/>
      <c r="D246" s="239" t="s">
        <v>163</v>
      </c>
      <c r="E246" s="259" t="s">
        <v>1</v>
      </c>
      <c r="F246" s="260" t="s">
        <v>165</v>
      </c>
      <c r="G246" s="258"/>
      <c r="H246" s="261">
        <v>54.799999999999997</v>
      </c>
      <c r="I246" s="262"/>
      <c r="J246" s="258"/>
      <c r="K246" s="258"/>
      <c r="L246" s="263"/>
      <c r="M246" s="264"/>
      <c r="N246" s="265"/>
      <c r="O246" s="265"/>
      <c r="P246" s="265"/>
      <c r="Q246" s="265"/>
      <c r="R246" s="265"/>
      <c r="S246" s="265"/>
      <c r="T246" s="26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7" t="s">
        <v>163</v>
      </c>
      <c r="AU246" s="267" t="s">
        <v>83</v>
      </c>
      <c r="AV246" s="14" t="s">
        <v>157</v>
      </c>
      <c r="AW246" s="14" t="s">
        <v>30</v>
      </c>
      <c r="AX246" s="14" t="s">
        <v>81</v>
      </c>
      <c r="AY246" s="267" t="s">
        <v>150</v>
      </c>
    </row>
    <row r="247" s="2" customFormat="1" ht="33" customHeight="1">
      <c r="A247" s="38"/>
      <c r="B247" s="39"/>
      <c r="C247" s="226" t="s">
        <v>310</v>
      </c>
      <c r="D247" s="226" t="s">
        <v>152</v>
      </c>
      <c r="E247" s="227" t="s">
        <v>736</v>
      </c>
      <c r="F247" s="228" t="s">
        <v>737</v>
      </c>
      <c r="G247" s="229" t="s">
        <v>224</v>
      </c>
      <c r="H247" s="230">
        <v>113.3</v>
      </c>
      <c r="I247" s="231"/>
      <c r="J247" s="232">
        <f>ROUND(I247*H247,2)</f>
        <v>0</v>
      </c>
      <c r="K247" s="228" t="s">
        <v>156</v>
      </c>
      <c r="L247" s="44"/>
      <c r="M247" s="233" t="s">
        <v>1</v>
      </c>
      <c r="N247" s="234" t="s">
        <v>38</v>
      </c>
      <c r="O247" s="91"/>
      <c r="P247" s="235">
        <f>O247*H247</f>
        <v>0</v>
      </c>
      <c r="Q247" s="235">
        <v>0</v>
      </c>
      <c r="R247" s="235">
        <f>Q247*H247</f>
        <v>0</v>
      </c>
      <c r="S247" s="235">
        <v>0.01</v>
      </c>
      <c r="T247" s="236">
        <f>S247*H247</f>
        <v>1.133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7" t="s">
        <v>264</v>
      </c>
      <c r="AT247" s="237" t="s">
        <v>152</v>
      </c>
      <c r="AU247" s="237" t="s">
        <v>83</v>
      </c>
      <c r="AY247" s="17" t="s">
        <v>150</v>
      </c>
      <c r="BE247" s="238">
        <f>IF(N247="základní",J247,0)</f>
        <v>0</v>
      </c>
      <c r="BF247" s="238">
        <f>IF(N247="snížená",J247,0)</f>
        <v>0</v>
      </c>
      <c r="BG247" s="238">
        <f>IF(N247="zákl. přenesená",J247,0)</f>
        <v>0</v>
      </c>
      <c r="BH247" s="238">
        <f>IF(N247="sníž. přenesená",J247,0)</f>
        <v>0</v>
      </c>
      <c r="BI247" s="238">
        <f>IF(N247="nulová",J247,0)</f>
        <v>0</v>
      </c>
      <c r="BJ247" s="17" t="s">
        <v>81</v>
      </c>
      <c r="BK247" s="238">
        <f>ROUND(I247*H247,2)</f>
        <v>0</v>
      </c>
      <c r="BL247" s="17" t="s">
        <v>264</v>
      </c>
      <c r="BM247" s="237" t="s">
        <v>738</v>
      </c>
    </row>
    <row r="248" s="2" customFormat="1">
      <c r="A248" s="38"/>
      <c r="B248" s="39"/>
      <c r="C248" s="40"/>
      <c r="D248" s="239" t="s">
        <v>159</v>
      </c>
      <c r="E248" s="40"/>
      <c r="F248" s="240" t="s">
        <v>739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159</v>
      </c>
      <c r="AU248" s="17" t="s">
        <v>83</v>
      </c>
    </row>
    <row r="249" s="2" customFormat="1">
      <c r="A249" s="38"/>
      <c r="B249" s="39"/>
      <c r="C249" s="40"/>
      <c r="D249" s="244" t="s">
        <v>161</v>
      </c>
      <c r="E249" s="40"/>
      <c r="F249" s="245" t="s">
        <v>740</v>
      </c>
      <c r="G249" s="40"/>
      <c r="H249" s="40"/>
      <c r="I249" s="241"/>
      <c r="J249" s="40"/>
      <c r="K249" s="40"/>
      <c r="L249" s="44"/>
      <c r="M249" s="242"/>
      <c r="N249" s="243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161</v>
      </c>
      <c r="AU249" s="17" t="s">
        <v>83</v>
      </c>
    </row>
    <row r="250" s="15" customFormat="1">
      <c r="A250" s="15"/>
      <c r="B250" s="278"/>
      <c r="C250" s="279"/>
      <c r="D250" s="239" t="s">
        <v>163</v>
      </c>
      <c r="E250" s="280" t="s">
        <v>1</v>
      </c>
      <c r="F250" s="281" t="s">
        <v>741</v>
      </c>
      <c r="G250" s="279"/>
      <c r="H250" s="280" t="s">
        <v>1</v>
      </c>
      <c r="I250" s="282"/>
      <c r="J250" s="279"/>
      <c r="K250" s="279"/>
      <c r="L250" s="283"/>
      <c r="M250" s="284"/>
      <c r="N250" s="285"/>
      <c r="O250" s="285"/>
      <c r="P250" s="285"/>
      <c r="Q250" s="285"/>
      <c r="R250" s="285"/>
      <c r="S250" s="285"/>
      <c r="T250" s="28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87" t="s">
        <v>163</v>
      </c>
      <c r="AU250" s="287" t="s">
        <v>83</v>
      </c>
      <c r="AV250" s="15" t="s">
        <v>81</v>
      </c>
      <c r="AW250" s="15" t="s">
        <v>30</v>
      </c>
      <c r="AX250" s="15" t="s">
        <v>73</v>
      </c>
      <c r="AY250" s="287" t="s">
        <v>150</v>
      </c>
    </row>
    <row r="251" s="13" customFormat="1">
      <c r="A251" s="13"/>
      <c r="B251" s="246"/>
      <c r="C251" s="247"/>
      <c r="D251" s="239" t="s">
        <v>163</v>
      </c>
      <c r="E251" s="248" t="s">
        <v>1</v>
      </c>
      <c r="F251" s="249" t="s">
        <v>742</v>
      </c>
      <c r="G251" s="247"/>
      <c r="H251" s="250">
        <v>50.100000000000001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6" t="s">
        <v>163</v>
      </c>
      <c r="AU251" s="256" t="s">
        <v>83</v>
      </c>
      <c r="AV251" s="13" t="s">
        <v>83</v>
      </c>
      <c r="AW251" s="13" t="s">
        <v>30</v>
      </c>
      <c r="AX251" s="13" t="s">
        <v>73</v>
      </c>
      <c r="AY251" s="256" t="s">
        <v>150</v>
      </c>
    </row>
    <row r="252" s="13" customFormat="1">
      <c r="A252" s="13"/>
      <c r="B252" s="246"/>
      <c r="C252" s="247"/>
      <c r="D252" s="239" t="s">
        <v>163</v>
      </c>
      <c r="E252" s="248" t="s">
        <v>1</v>
      </c>
      <c r="F252" s="249" t="s">
        <v>743</v>
      </c>
      <c r="G252" s="247"/>
      <c r="H252" s="250">
        <v>48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6" t="s">
        <v>163</v>
      </c>
      <c r="AU252" s="256" t="s">
        <v>83</v>
      </c>
      <c r="AV252" s="13" t="s">
        <v>83</v>
      </c>
      <c r="AW252" s="13" t="s">
        <v>30</v>
      </c>
      <c r="AX252" s="13" t="s">
        <v>73</v>
      </c>
      <c r="AY252" s="256" t="s">
        <v>150</v>
      </c>
    </row>
    <row r="253" s="13" customFormat="1">
      <c r="A253" s="13"/>
      <c r="B253" s="246"/>
      <c r="C253" s="247"/>
      <c r="D253" s="239" t="s">
        <v>163</v>
      </c>
      <c r="E253" s="248" t="s">
        <v>1</v>
      </c>
      <c r="F253" s="249" t="s">
        <v>744</v>
      </c>
      <c r="G253" s="247"/>
      <c r="H253" s="250">
        <v>15.199999999999999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163</v>
      </c>
      <c r="AU253" s="256" t="s">
        <v>83</v>
      </c>
      <c r="AV253" s="13" t="s">
        <v>83</v>
      </c>
      <c r="AW253" s="13" t="s">
        <v>30</v>
      </c>
      <c r="AX253" s="13" t="s">
        <v>73</v>
      </c>
      <c r="AY253" s="256" t="s">
        <v>150</v>
      </c>
    </row>
    <row r="254" s="14" customFormat="1">
      <c r="A254" s="14"/>
      <c r="B254" s="257"/>
      <c r="C254" s="258"/>
      <c r="D254" s="239" t="s">
        <v>163</v>
      </c>
      <c r="E254" s="259" t="s">
        <v>1</v>
      </c>
      <c r="F254" s="260" t="s">
        <v>165</v>
      </c>
      <c r="G254" s="258"/>
      <c r="H254" s="261">
        <v>113.3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7" t="s">
        <v>163</v>
      </c>
      <c r="AU254" s="267" t="s">
        <v>83</v>
      </c>
      <c r="AV254" s="14" t="s">
        <v>157</v>
      </c>
      <c r="AW254" s="14" t="s">
        <v>30</v>
      </c>
      <c r="AX254" s="14" t="s">
        <v>81</v>
      </c>
      <c r="AY254" s="267" t="s">
        <v>150</v>
      </c>
    </row>
    <row r="255" s="2" customFormat="1" ht="24.15" customHeight="1">
      <c r="A255" s="38"/>
      <c r="B255" s="39"/>
      <c r="C255" s="226" t="s">
        <v>319</v>
      </c>
      <c r="D255" s="226" t="s">
        <v>152</v>
      </c>
      <c r="E255" s="227" t="s">
        <v>745</v>
      </c>
      <c r="F255" s="228" t="s">
        <v>746</v>
      </c>
      <c r="G255" s="229" t="s">
        <v>224</v>
      </c>
      <c r="H255" s="230">
        <v>21</v>
      </c>
      <c r="I255" s="231"/>
      <c r="J255" s="232">
        <f>ROUND(I255*H255,2)</f>
        <v>0</v>
      </c>
      <c r="K255" s="228" t="s">
        <v>156</v>
      </c>
      <c r="L255" s="44"/>
      <c r="M255" s="233" t="s">
        <v>1</v>
      </c>
      <c r="N255" s="234" t="s">
        <v>38</v>
      </c>
      <c r="O255" s="91"/>
      <c r="P255" s="235">
        <f>O255*H255</f>
        <v>0</v>
      </c>
      <c r="Q255" s="235">
        <v>0</v>
      </c>
      <c r="R255" s="235">
        <f>Q255*H255</f>
        <v>0</v>
      </c>
      <c r="S255" s="235">
        <v>0.017000000000000001</v>
      </c>
      <c r="T255" s="236">
        <f>S255*H255</f>
        <v>0.35700000000000004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7" t="s">
        <v>264</v>
      </c>
      <c r="AT255" s="237" t="s">
        <v>152</v>
      </c>
      <c r="AU255" s="237" t="s">
        <v>83</v>
      </c>
      <c r="AY255" s="17" t="s">
        <v>150</v>
      </c>
      <c r="BE255" s="238">
        <f>IF(N255="základní",J255,0)</f>
        <v>0</v>
      </c>
      <c r="BF255" s="238">
        <f>IF(N255="snížená",J255,0)</f>
        <v>0</v>
      </c>
      <c r="BG255" s="238">
        <f>IF(N255="zákl. přenesená",J255,0)</f>
        <v>0</v>
      </c>
      <c r="BH255" s="238">
        <f>IF(N255="sníž. přenesená",J255,0)</f>
        <v>0</v>
      </c>
      <c r="BI255" s="238">
        <f>IF(N255="nulová",J255,0)</f>
        <v>0</v>
      </c>
      <c r="BJ255" s="17" t="s">
        <v>81</v>
      </c>
      <c r="BK255" s="238">
        <f>ROUND(I255*H255,2)</f>
        <v>0</v>
      </c>
      <c r="BL255" s="17" t="s">
        <v>264</v>
      </c>
      <c r="BM255" s="237" t="s">
        <v>747</v>
      </c>
    </row>
    <row r="256" s="2" customFormat="1">
      <c r="A256" s="38"/>
      <c r="B256" s="39"/>
      <c r="C256" s="40"/>
      <c r="D256" s="239" t="s">
        <v>159</v>
      </c>
      <c r="E256" s="40"/>
      <c r="F256" s="240" t="s">
        <v>748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159</v>
      </c>
      <c r="AU256" s="17" t="s">
        <v>83</v>
      </c>
    </row>
    <row r="257" s="2" customFormat="1">
      <c r="A257" s="38"/>
      <c r="B257" s="39"/>
      <c r="C257" s="40"/>
      <c r="D257" s="244" t="s">
        <v>161</v>
      </c>
      <c r="E257" s="40"/>
      <c r="F257" s="245" t="s">
        <v>749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161</v>
      </c>
      <c r="AU257" s="17" t="s">
        <v>83</v>
      </c>
    </row>
    <row r="258" s="13" customFormat="1">
      <c r="A258" s="13"/>
      <c r="B258" s="246"/>
      <c r="C258" s="247"/>
      <c r="D258" s="239" t="s">
        <v>163</v>
      </c>
      <c r="E258" s="248" t="s">
        <v>1</v>
      </c>
      <c r="F258" s="249" t="s">
        <v>750</v>
      </c>
      <c r="G258" s="247"/>
      <c r="H258" s="250">
        <v>21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6" t="s">
        <v>163</v>
      </c>
      <c r="AU258" s="256" t="s">
        <v>83</v>
      </c>
      <c r="AV258" s="13" t="s">
        <v>83</v>
      </c>
      <c r="AW258" s="13" t="s">
        <v>30</v>
      </c>
      <c r="AX258" s="13" t="s">
        <v>81</v>
      </c>
      <c r="AY258" s="256" t="s">
        <v>150</v>
      </c>
    </row>
    <row r="259" s="2" customFormat="1" ht="24.15" customHeight="1">
      <c r="A259" s="38"/>
      <c r="B259" s="39"/>
      <c r="C259" s="226" t="s">
        <v>326</v>
      </c>
      <c r="D259" s="226" t="s">
        <v>152</v>
      </c>
      <c r="E259" s="227" t="s">
        <v>355</v>
      </c>
      <c r="F259" s="228" t="s">
        <v>356</v>
      </c>
      <c r="G259" s="229" t="s">
        <v>176</v>
      </c>
      <c r="H259" s="230">
        <v>14.560000000000001</v>
      </c>
      <c r="I259" s="231"/>
      <c r="J259" s="232">
        <f>ROUND(I259*H259,2)</f>
        <v>0</v>
      </c>
      <c r="K259" s="228" t="s">
        <v>156</v>
      </c>
      <c r="L259" s="44"/>
      <c r="M259" s="233" t="s">
        <v>1</v>
      </c>
      <c r="N259" s="234" t="s">
        <v>38</v>
      </c>
      <c r="O259" s="91"/>
      <c r="P259" s="235">
        <f>O259*H259</f>
        <v>0</v>
      </c>
      <c r="Q259" s="235">
        <v>0</v>
      </c>
      <c r="R259" s="235">
        <f>Q259*H259</f>
        <v>0</v>
      </c>
      <c r="S259" s="235">
        <v>0.014</v>
      </c>
      <c r="T259" s="236">
        <f>S259*H259</f>
        <v>0.20384000000000002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7" t="s">
        <v>264</v>
      </c>
      <c r="AT259" s="237" t="s">
        <v>152</v>
      </c>
      <c r="AU259" s="237" t="s">
        <v>83</v>
      </c>
      <c r="AY259" s="17" t="s">
        <v>150</v>
      </c>
      <c r="BE259" s="238">
        <f>IF(N259="základní",J259,0)</f>
        <v>0</v>
      </c>
      <c r="BF259" s="238">
        <f>IF(N259="snížená",J259,0)</f>
        <v>0</v>
      </c>
      <c r="BG259" s="238">
        <f>IF(N259="zákl. přenesená",J259,0)</f>
        <v>0</v>
      </c>
      <c r="BH259" s="238">
        <f>IF(N259="sníž. přenesená",J259,0)</f>
        <v>0</v>
      </c>
      <c r="BI259" s="238">
        <f>IF(N259="nulová",J259,0)</f>
        <v>0</v>
      </c>
      <c r="BJ259" s="17" t="s">
        <v>81</v>
      </c>
      <c r="BK259" s="238">
        <f>ROUND(I259*H259,2)</f>
        <v>0</v>
      </c>
      <c r="BL259" s="17" t="s">
        <v>264</v>
      </c>
      <c r="BM259" s="237" t="s">
        <v>751</v>
      </c>
    </row>
    <row r="260" s="2" customFormat="1">
      <c r="A260" s="38"/>
      <c r="B260" s="39"/>
      <c r="C260" s="40"/>
      <c r="D260" s="239" t="s">
        <v>159</v>
      </c>
      <c r="E260" s="40"/>
      <c r="F260" s="240" t="s">
        <v>358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159</v>
      </c>
      <c r="AU260" s="17" t="s">
        <v>83</v>
      </c>
    </row>
    <row r="261" s="2" customFormat="1">
      <c r="A261" s="38"/>
      <c r="B261" s="39"/>
      <c r="C261" s="40"/>
      <c r="D261" s="244" t="s">
        <v>161</v>
      </c>
      <c r="E261" s="40"/>
      <c r="F261" s="245" t="s">
        <v>359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161</v>
      </c>
      <c r="AU261" s="17" t="s">
        <v>83</v>
      </c>
    </row>
    <row r="262" s="13" customFormat="1">
      <c r="A262" s="13"/>
      <c r="B262" s="246"/>
      <c r="C262" s="247"/>
      <c r="D262" s="239" t="s">
        <v>163</v>
      </c>
      <c r="E262" s="248" t="s">
        <v>1</v>
      </c>
      <c r="F262" s="249" t="s">
        <v>752</v>
      </c>
      <c r="G262" s="247"/>
      <c r="H262" s="250">
        <v>14.560000000000001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6" t="s">
        <v>163</v>
      </c>
      <c r="AU262" s="256" t="s">
        <v>83</v>
      </c>
      <c r="AV262" s="13" t="s">
        <v>83</v>
      </c>
      <c r="AW262" s="13" t="s">
        <v>30</v>
      </c>
      <c r="AX262" s="13" t="s">
        <v>81</v>
      </c>
      <c r="AY262" s="256" t="s">
        <v>150</v>
      </c>
    </row>
    <row r="263" s="2" customFormat="1" ht="24.15" customHeight="1">
      <c r="A263" s="38"/>
      <c r="B263" s="39"/>
      <c r="C263" s="226" t="s">
        <v>332</v>
      </c>
      <c r="D263" s="226" t="s">
        <v>152</v>
      </c>
      <c r="E263" s="227" t="s">
        <v>753</v>
      </c>
      <c r="F263" s="228" t="s">
        <v>754</v>
      </c>
      <c r="G263" s="229" t="s">
        <v>176</v>
      </c>
      <c r="H263" s="230">
        <v>16.905000000000001</v>
      </c>
      <c r="I263" s="231"/>
      <c r="J263" s="232">
        <f>ROUND(I263*H263,2)</f>
        <v>0</v>
      </c>
      <c r="K263" s="228" t="s">
        <v>156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0.040000000000000001</v>
      </c>
      <c r="T263" s="236">
        <f>S263*H263</f>
        <v>0.67620000000000002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264</v>
      </c>
      <c r="AT263" s="237" t="s">
        <v>152</v>
      </c>
      <c r="AU263" s="237" t="s">
        <v>83</v>
      </c>
      <c r="AY263" s="17" t="s">
        <v>150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81</v>
      </c>
      <c r="BK263" s="238">
        <f>ROUND(I263*H263,2)</f>
        <v>0</v>
      </c>
      <c r="BL263" s="17" t="s">
        <v>264</v>
      </c>
      <c r="BM263" s="237" t="s">
        <v>755</v>
      </c>
    </row>
    <row r="264" s="2" customFormat="1">
      <c r="A264" s="38"/>
      <c r="B264" s="39"/>
      <c r="C264" s="40"/>
      <c r="D264" s="239" t="s">
        <v>159</v>
      </c>
      <c r="E264" s="40"/>
      <c r="F264" s="240" t="s">
        <v>756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159</v>
      </c>
      <c r="AU264" s="17" t="s">
        <v>83</v>
      </c>
    </row>
    <row r="265" s="2" customFormat="1">
      <c r="A265" s="38"/>
      <c r="B265" s="39"/>
      <c r="C265" s="40"/>
      <c r="D265" s="244" t="s">
        <v>161</v>
      </c>
      <c r="E265" s="40"/>
      <c r="F265" s="245" t="s">
        <v>757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83</v>
      </c>
    </row>
    <row r="266" s="13" customFormat="1">
      <c r="A266" s="13"/>
      <c r="B266" s="246"/>
      <c r="C266" s="247"/>
      <c r="D266" s="239" t="s">
        <v>163</v>
      </c>
      <c r="E266" s="248" t="s">
        <v>1</v>
      </c>
      <c r="F266" s="249" t="s">
        <v>758</v>
      </c>
      <c r="G266" s="247"/>
      <c r="H266" s="250">
        <v>16.905000000000001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163</v>
      </c>
      <c r="AU266" s="256" t="s">
        <v>83</v>
      </c>
      <c r="AV266" s="13" t="s">
        <v>83</v>
      </c>
      <c r="AW266" s="13" t="s">
        <v>30</v>
      </c>
      <c r="AX266" s="13" t="s">
        <v>81</v>
      </c>
      <c r="AY266" s="256" t="s">
        <v>150</v>
      </c>
    </row>
    <row r="267" s="12" customFormat="1" ht="22.8" customHeight="1">
      <c r="A267" s="12"/>
      <c r="B267" s="210"/>
      <c r="C267" s="211"/>
      <c r="D267" s="212" t="s">
        <v>72</v>
      </c>
      <c r="E267" s="224" t="s">
        <v>520</v>
      </c>
      <c r="F267" s="224" t="s">
        <v>521</v>
      </c>
      <c r="G267" s="211"/>
      <c r="H267" s="211"/>
      <c r="I267" s="214"/>
      <c r="J267" s="225">
        <f>BK267</f>
        <v>0</v>
      </c>
      <c r="K267" s="211"/>
      <c r="L267" s="216"/>
      <c r="M267" s="217"/>
      <c r="N267" s="218"/>
      <c r="O267" s="218"/>
      <c r="P267" s="219">
        <f>SUM(P268:P277)</f>
        <v>0</v>
      </c>
      <c r="Q267" s="218"/>
      <c r="R267" s="219">
        <f>SUM(R268:R277)</f>
        <v>0</v>
      </c>
      <c r="S267" s="218"/>
      <c r="T267" s="220">
        <f>SUM(T268:T277)</f>
        <v>0.29848000000000002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1" t="s">
        <v>83</v>
      </c>
      <c r="AT267" s="222" t="s">
        <v>72</v>
      </c>
      <c r="AU267" s="222" t="s">
        <v>81</v>
      </c>
      <c r="AY267" s="221" t="s">
        <v>150</v>
      </c>
      <c r="BK267" s="223">
        <f>SUM(BK268:BK277)</f>
        <v>0</v>
      </c>
    </row>
    <row r="268" s="2" customFormat="1" ht="16.5" customHeight="1">
      <c r="A268" s="38"/>
      <c r="B268" s="39"/>
      <c r="C268" s="226" t="s">
        <v>340</v>
      </c>
      <c r="D268" s="226" t="s">
        <v>152</v>
      </c>
      <c r="E268" s="227" t="s">
        <v>539</v>
      </c>
      <c r="F268" s="228" t="s">
        <v>540</v>
      </c>
      <c r="G268" s="229" t="s">
        <v>224</v>
      </c>
      <c r="H268" s="230">
        <v>20.800000000000001</v>
      </c>
      <c r="I268" s="231"/>
      <c r="J268" s="232">
        <f>ROUND(I268*H268,2)</f>
        <v>0</v>
      </c>
      <c r="K268" s="228" t="s">
        <v>156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0.0025999999999999999</v>
      </c>
      <c r="T268" s="236">
        <f>S268*H268</f>
        <v>0.054079999999999996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264</v>
      </c>
      <c r="AT268" s="237" t="s">
        <v>152</v>
      </c>
      <c r="AU268" s="237" t="s">
        <v>83</v>
      </c>
      <c r="AY268" s="17" t="s">
        <v>150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81</v>
      </c>
      <c r="BK268" s="238">
        <f>ROUND(I268*H268,2)</f>
        <v>0</v>
      </c>
      <c r="BL268" s="17" t="s">
        <v>264</v>
      </c>
      <c r="BM268" s="237" t="s">
        <v>759</v>
      </c>
    </row>
    <row r="269" s="2" customFormat="1">
      <c r="A269" s="38"/>
      <c r="B269" s="39"/>
      <c r="C269" s="40"/>
      <c r="D269" s="239" t="s">
        <v>159</v>
      </c>
      <c r="E269" s="40"/>
      <c r="F269" s="240" t="s">
        <v>542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83</v>
      </c>
    </row>
    <row r="270" s="2" customFormat="1">
      <c r="A270" s="38"/>
      <c r="B270" s="39"/>
      <c r="C270" s="40"/>
      <c r="D270" s="244" t="s">
        <v>161</v>
      </c>
      <c r="E270" s="40"/>
      <c r="F270" s="245" t="s">
        <v>543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161</v>
      </c>
      <c r="AU270" s="17" t="s">
        <v>83</v>
      </c>
    </row>
    <row r="271" s="13" customFormat="1">
      <c r="A271" s="13"/>
      <c r="B271" s="246"/>
      <c r="C271" s="247"/>
      <c r="D271" s="239" t="s">
        <v>163</v>
      </c>
      <c r="E271" s="248" t="s">
        <v>1</v>
      </c>
      <c r="F271" s="249" t="s">
        <v>760</v>
      </c>
      <c r="G271" s="247"/>
      <c r="H271" s="250">
        <v>20.800000000000001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6" t="s">
        <v>163</v>
      </c>
      <c r="AU271" s="256" t="s">
        <v>83</v>
      </c>
      <c r="AV271" s="13" t="s">
        <v>83</v>
      </c>
      <c r="AW271" s="13" t="s">
        <v>30</v>
      </c>
      <c r="AX271" s="13" t="s">
        <v>81</v>
      </c>
      <c r="AY271" s="256" t="s">
        <v>150</v>
      </c>
    </row>
    <row r="272" s="2" customFormat="1" ht="16.5" customHeight="1">
      <c r="A272" s="38"/>
      <c r="B272" s="39"/>
      <c r="C272" s="226" t="s">
        <v>347</v>
      </c>
      <c r="D272" s="226" t="s">
        <v>152</v>
      </c>
      <c r="E272" s="227" t="s">
        <v>545</v>
      </c>
      <c r="F272" s="228" t="s">
        <v>546</v>
      </c>
      <c r="G272" s="229" t="s">
        <v>322</v>
      </c>
      <c r="H272" s="230">
        <v>26</v>
      </c>
      <c r="I272" s="231"/>
      <c r="J272" s="232">
        <f>ROUND(I272*H272,2)</f>
        <v>0</v>
      </c>
      <c r="K272" s="228" t="s">
        <v>156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0.0094000000000000004</v>
      </c>
      <c r="T272" s="236">
        <f>S272*H272</f>
        <v>0.24440000000000001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264</v>
      </c>
      <c r="AT272" s="237" t="s">
        <v>152</v>
      </c>
      <c r="AU272" s="237" t="s">
        <v>83</v>
      </c>
      <c r="AY272" s="17" t="s">
        <v>150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81</v>
      </c>
      <c r="BK272" s="238">
        <f>ROUND(I272*H272,2)</f>
        <v>0</v>
      </c>
      <c r="BL272" s="17" t="s">
        <v>264</v>
      </c>
      <c r="BM272" s="237" t="s">
        <v>761</v>
      </c>
    </row>
    <row r="273" s="2" customFormat="1">
      <c r="A273" s="38"/>
      <c r="B273" s="39"/>
      <c r="C273" s="40"/>
      <c r="D273" s="239" t="s">
        <v>159</v>
      </c>
      <c r="E273" s="40"/>
      <c r="F273" s="240" t="s">
        <v>548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159</v>
      </c>
      <c r="AU273" s="17" t="s">
        <v>83</v>
      </c>
    </row>
    <row r="274" s="2" customFormat="1">
      <c r="A274" s="38"/>
      <c r="B274" s="39"/>
      <c r="C274" s="40"/>
      <c r="D274" s="244" t="s">
        <v>161</v>
      </c>
      <c r="E274" s="40"/>
      <c r="F274" s="245" t="s">
        <v>549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161</v>
      </c>
      <c r="AU274" s="17" t="s">
        <v>83</v>
      </c>
    </row>
    <row r="275" s="13" customFormat="1">
      <c r="A275" s="13"/>
      <c r="B275" s="246"/>
      <c r="C275" s="247"/>
      <c r="D275" s="239" t="s">
        <v>163</v>
      </c>
      <c r="E275" s="248" t="s">
        <v>1</v>
      </c>
      <c r="F275" s="249" t="s">
        <v>762</v>
      </c>
      <c r="G275" s="247"/>
      <c r="H275" s="250">
        <v>12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163</v>
      </c>
      <c r="AU275" s="256" t="s">
        <v>83</v>
      </c>
      <c r="AV275" s="13" t="s">
        <v>83</v>
      </c>
      <c r="AW275" s="13" t="s">
        <v>30</v>
      </c>
      <c r="AX275" s="13" t="s">
        <v>73</v>
      </c>
      <c r="AY275" s="256" t="s">
        <v>150</v>
      </c>
    </row>
    <row r="276" s="13" customFormat="1">
      <c r="A276" s="13"/>
      <c r="B276" s="246"/>
      <c r="C276" s="247"/>
      <c r="D276" s="239" t="s">
        <v>163</v>
      </c>
      <c r="E276" s="248" t="s">
        <v>1</v>
      </c>
      <c r="F276" s="249" t="s">
        <v>763</v>
      </c>
      <c r="G276" s="247"/>
      <c r="H276" s="250">
        <v>14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163</v>
      </c>
      <c r="AU276" s="256" t="s">
        <v>83</v>
      </c>
      <c r="AV276" s="13" t="s">
        <v>83</v>
      </c>
      <c r="AW276" s="13" t="s">
        <v>30</v>
      </c>
      <c r="AX276" s="13" t="s">
        <v>73</v>
      </c>
      <c r="AY276" s="256" t="s">
        <v>150</v>
      </c>
    </row>
    <row r="277" s="14" customFormat="1">
      <c r="A277" s="14"/>
      <c r="B277" s="257"/>
      <c r="C277" s="258"/>
      <c r="D277" s="239" t="s">
        <v>163</v>
      </c>
      <c r="E277" s="259" t="s">
        <v>1</v>
      </c>
      <c r="F277" s="260" t="s">
        <v>165</v>
      </c>
      <c r="G277" s="258"/>
      <c r="H277" s="261">
        <v>26</v>
      </c>
      <c r="I277" s="262"/>
      <c r="J277" s="258"/>
      <c r="K277" s="258"/>
      <c r="L277" s="263"/>
      <c r="M277" s="264"/>
      <c r="N277" s="265"/>
      <c r="O277" s="265"/>
      <c r="P277" s="265"/>
      <c r="Q277" s="265"/>
      <c r="R277" s="265"/>
      <c r="S277" s="265"/>
      <c r="T277" s="26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7" t="s">
        <v>163</v>
      </c>
      <c r="AU277" s="267" t="s">
        <v>83</v>
      </c>
      <c r="AV277" s="14" t="s">
        <v>157</v>
      </c>
      <c r="AW277" s="14" t="s">
        <v>30</v>
      </c>
      <c r="AX277" s="14" t="s">
        <v>81</v>
      </c>
      <c r="AY277" s="267" t="s">
        <v>150</v>
      </c>
    </row>
    <row r="278" s="12" customFormat="1" ht="22.8" customHeight="1">
      <c r="A278" s="12"/>
      <c r="B278" s="210"/>
      <c r="C278" s="211"/>
      <c r="D278" s="212" t="s">
        <v>72</v>
      </c>
      <c r="E278" s="224" t="s">
        <v>764</v>
      </c>
      <c r="F278" s="224" t="s">
        <v>765</v>
      </c>
      <c r="G278" s="211"/>
      <c r="H278" s="211"/>
      <c r="I278" s="214"/>
      <c r="J278" s="225">
        <f>BK278</f>
        <v>0</v>
      </c>
      <c r="K278" s="211"/>
      <c r="L278" s="216"/>
      <c r="M278" s="217"/>
      <c r="N278" s="218"/>
      <c r="O278" s="218"/>
      <c r="P278" s="219">
        <f>SUM(P279:P286)</f>
        <v>0</v>
      </c>
      <c r="Q278" s="218"/>
      <c r="R278" s="219">
        <f>SUM(R279:R286)</f>
        <v>0.0212</v>
      </c>
      <c r="S278" s="218"/>
      <c r="T278" s="220">
        <f>SUM(T279:T286)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21" t="s">
        <v>83</v>
      </c>
      <c r="AT278" s="222" t="s">
        <v>72</v>
      </c>
      <c r="AU278" s="222" t="s">
        <v>81</v>
      </c>
      <c r="AY278" s="221" t="s">
        <v>150</v>
      </c>
      <c r="BK278" s="223">
        <f>SUM(BK279:BK286)</f>
        <v>0</v>
      </c>
    </row>
    <row r="279" s="2" customFormat="1" ht="24.15" customHeight="1">
      <c r="A279" s="38"/>
      <c r="B279" s="39"/>
      <c r="C279" s="226" t="s">
        <v>354</v>
      </c>
      <c r="D279" s="226" t="s">
        <v>152</v>
      </c>
      <c r="E279" s="227" t="s">
        <v>766</v>
      </c>
      <c r="F279" s="228" t="s">
        <v>767</v>
      </c>
      <c r="G279" s="229" t="s">
        <v>202</v>
      </c>
      <c r="H279" s="230">
        <v>20</v>
      </c>
      <c r="I279" s="231"/>
      <c r="J279" s="232">
        <f>ROUND(I279*H279,2)</f>
        <v>0</v>
      </c>
      <c r="K279" s="228" t="s">
        <v>156</v>
      </c>
      <c r="L279" s="44"/>
      <c r="M279" s="233" t="s">
        <v>1</v>
      </c>
      <c r="N279" s="234" t="s">
        <v>38</v>
      </c>
      <c r="O279" s="91"/>
      <c r="P279" s="235">
        <f>O279*H279</f>
        <v>0</v>
      </c>
      <c r="Q279" s="235">
        <v>6.0000000000000002E-05</v>
      </c>
      <c r="R279" s="235">
        <f>Q279*H279</f>
        <v>0.0012000000000000001</v>
      </c>
      <c r="S279" s="235">
        <v>0</v>
      </c>
      <c r="T279" s="23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7" t="s">
        <v>264</v>
      </c>
      <c r="AT279" s="237" t="s">
        <v>152</v>
      </c>
      <c r="AU279" s="237" t="s">
        <v>83</v>
      </c>
      <c r="AY279" s="17" t="s">
        <v>150</v>
      </c>
      <c r="BE279" s="238">
        <f>IF(N279="základní",J279,0)</f>
        <v>0</v>
      </c>
      <c r="BF279" s="238">
        <f>IF(N279="snížená",J279,0)</f>
        <v>0</v>
      </c>
      <c r="BG279" s="238">
        <f>IF(N279="zákl. přenesená",J279,0)</f>
        <v>0</v>
      </c>
      <c r="BH279" s="238">
        <f>IF(N279="sníž. přenesená",J279,0)</f>
        <v>0</v>
      </c>
      <c r="BI279" s="238">
        <f>IF(N279="nulová",J279,0)</f>
        <v>0</v>
      </c>
      <c r="BJ279" s="17" t="s">
        <v>81</v>
      </c>
      <c r="BK279" s="238">
        <f>ROUND(I279*H279,2)</f>
        <v>0</v>
      </c>
      <c r="BL279" s="17" t="s">
        <v>264</v>
      </c>
      <c r="BM279" s="237" t="s">
        <v>768</v>
      </c>
    </row>
    <row r="280" s="2" customFormat="1">
      <c r="A280" s="38"/>
      <c r="B280" s="39"/>
      <c r="C280" s="40"/>
      <c r="D280" s="239" t="s">
        <v>159</v>
      </c>
      <c r="E280" s="40"/>
      <c r="F280" s="240" t="s">
        <v>769</v>
      </c>
      <c r="G280" s="40"/>
      <c r="H280" s="40"/>
      <c r="I280" s="241"/>
      <c r="J280" s="40"/>
      <c r="K280" s="40"/>
      <c r="L280" s="44"/>
      <c r="M280" s="242"/>
      <c r="N280" s="243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159</v>
      </c>
      <c r="AU280" s="17" t="s">
        <v>83</v>
      </c>
    </row>
    <row r="281" s="2" customFormat="1">
      <c r="A281" s="38"/>
      <c r="B281" s="39"/>
      <c r="C281" s="40"/>
      <c r="D281" s="244" t="s">
        <v>161</v>
      </c>
      <c r="E281" s="40"/>
      <c r="F281" s="245" t="s">
        <v>770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161</v>
      </c>
      <c r="AU281" s="17" t="s">
        <v>83</v>
      </c>
    </row>
    <row r="282" s="15" customFormat="1">
      <c r="A282" s="15"/>
      <c r="B282" s="278"/>
      <c r="C282" s="279"/>
      <c r="D282" s="239" t="s">
        <v>163</v>
      </c>
      <c r="E282" s="280" t="s">
        <v>1</v>
      </c>
      <c r="F282" s="281" t="s">
        <v>771</v>
      </c>
      <c r="G282" s="279"/>
      <c r="H282" s="280" t="s">
        <v>1</v>
      </c>
      <c r="I282" s="282"/>
      <c r="J282" s="279"/>
      <c r="K282" s="279"/>
      <c r="L282" s="283"/>
      <c r="M282" s="284"/>
      <c r="N282" s="285"/>
      <c r="O282" s="285"/>
      <c r="P282" s="285"/>
      <c r="Q282" s="285"/>
      <c r="R282" s="285"/>
      <c r="S282" s="285"/>
      <c r="T282" s="28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87" t="s">
        <v>163</v>
      </c>
      <c r="AU282" s="287" t="s">
        <v>83</v>
      </c>
      <c r="AV282" s="15" t="s">
        <v>81</v>
      </c>
      <c r="AW282" s="15" t="s">
        <v>30</v>
      </c>
      <c r="AX282" s="15" t="s">
        <v>73</v>
      </c>
      <c r="AY282" s="287" t="s">
        <v>150</v>
      </c>
    </row>
    <row r="283" s="13" customFormat="1">
      <c r="A283" s="13"/>
      <c r="B283" s="246"/>
      <c r="C283" s="247"/>
      <c r="D283" s="239" t="s">
        <v>163</v>
      </c>
      <c r="E283" s="248" t="s">
        <v>1</v>
      </c>
      <c r="F283" s="249" t="s">
        <v>295</v>
      </c>
      <c r="G283" s="247"/>
      <c r="H283" s="250">
        <v>20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163</v>
      </c>
      <c r="AU283" s="256" t="s">
        <v>83</v>
      </c>
      <c r="AV283" s="13" t="s">
        <v>83</v>
      </c>
      <c r="AW283" s="13" t="s">
        <v>30</v>
      </c>
      <c r="AX283" s="13" t="s">
        <v>81</v>
      </c>
      <c r="AY283" s="256" t="s">
        <v>150</v>
      </c>
    </row>
    <row r="284" s="2" customFormat="1" ht="21.75" customHeight="1">
      <c r="A284" s="38"/>
      <c r="B284" s="39"/>
      <c r="C284" s="268" t="s">
        <v>360</v>
      </c>
      <c r="D284" s="268" t="s">
        <v>166</v>
      </c>
      <c r="E284" s="269" t="s">
        <v>772</v>
      </c>
      <c r="F284" s="270" t="s">
        <v>773</v>
      </c>
      <c r="G284" s="271" t="s">
        <v>169</v>
      </c>
      <c r="H284" s="272">
        <v>0.02</v>
      </c>
      <c r="I284" s="273"/>
      <c r="J284" s="274">
        <f>ROUND(I284*H284,2)</f>
        <v>0</v>
      </c>
      <c r="K284" s="270" t="s">
        <v>156</v>
      </c>
      <c r="L284" s="275"/>
      <c r="M284" s="276" t="s">
        <v>1</v>
      </c>
      <c r="N284" s="277" t="s">
        <v>38</v>
      </c>
      <c r="O284" s="91"/>
      <c r="P284" s="235">
        <f>O284*H284</f>
        <v>0</v>
      </c>
      <c r="Q284" s="235">
        <v>1</v>
      </c>
      <c r="R284" s="235">
        <f>Q284*H284</f>
        <v>0.02</v>
      </c>
      <c r="S284" s="235">
        <v>0</v>
      </c>
      <c r="T284" s="23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7" t="s">
        <v>384</v>
      </c>
      <c r="AT284" s="237" t="s">
        <v>166</v>
      </c>
      <c r="AU284" s="237" t="s">
        <v>83</v>
      </c>
      <c r="AY284" s="17" t="s">
        <v>150</v>
      </c>
      <c r="BE284" s="238">
        <f>IF(N284="základní",J284,0)</f>
        <v>0</v>
      </c>
      <c r="BF284" s="238">
        <f>IF(N284="snížená",J284,0)</f>
        <v>0</v>
      </c>
      <c r="BG284" s="238">
        <f>IF(N284="zákl. přenesená",J284,0)</f>
        <v>0</v>
      </c>
      <c r="BH284" s="238">
        <f>IF(N284="sníž. přenesená",J284,0)</f>
        <v>0</v>
      </c>
      <c r="BI284" s="238">
        <f>IF(N284="nulová",J284,0)</f>
        <v>0</v>
      </c>
      <c r="BJ284" s="17" t="s">
        <v>81</v>
      </c>
      <c r="BK284" s="238">
        <f>ROUND(I284*H284,2)</f>
        <v>0</v>
      </c>
      <c r="BL284" s="17" t="s">
        <v>264</v>
      </c>
      <c r="BM284" s="237" t="s">
        <v>774</v>
      </c>
    </row>
    <row r="285" s="2" customFormat="1">
      <c r="A285" s="38"/>
      <c r="B285" s="39"/>
      <c r="C285" s="40"/>
      <c r="D285" s="239" t="s">
        <v>159</v>
      </c>
      <c r="E285" s="40"/>
      <c r="F285" s="240" t="s">
        <v>773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159</v>
      </c>
      <c r="AU285" s="17" t="s">
        <v>83</v>
      </c>
    </row>
    <row r="286" s="13" customFormat="1">
      <c r="A286" s="13"/>
      <c r="B286" s="246"/>
      <c r="C286" s="247"/>
      <c r="D286" s="239" t="s">
        <v>163</v>
      </c>
      <c r="E286" s="248" t="s">
        <v>1</v>
      </c>
      <c r="F286" s="249" t="s">
        <v>775</v>
      </c>
      <c r="G286" s="247"/>
      <c r="H286" s="250">
        <v>0.02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163</v>
      </c>
      <c r="AU286" s="256" t="s">
        <v>83</v>
      </c>
      <c r="AV286" s="13" t="s">
        <v>83</v>
      </c>
      <c r="AW286" s="13" t="s">
        <v>30</v>
      </c>
      <c r="AX286" s="13" t="s">
        <v>81</v>
      </c>
      <c r="AY286" s="256" t="s">
        <v>150</v>
      </c>
    </row>
    <row r="287" s="12" customFormat="1" ht="22.8" customHeight="1">
      <c r="A287" s="12"/>
      <c r="B287" s="210"/>
      <c r="C287" s="211"/>
      <c r="D287" s="212" t="s">
        <v>72</v>
      </c>
      <c r="E287" s="224" t="s">
        <v>556</v>
      </c>
      <c r="F287" s="224" t="s">
        <v>557</v>
      </c>
      <c r="G287" s="211"/>
      <c r="H287" s="211"/>
      <c r="I287" s="214"/>
      <c r="J287" s="225">
        <f>BK287</f>
        <v>0</v>
      </c>
      <c r="K287" s="211"/>
      <c r="L287" s="216"/>
      <c r="M287" s="217"/>
      <c r="N287" s="218"/>
      <c r="O287" s="218"/>
      <c r="P287" s="219">
        <f>SUM(P288:P292)</f>
        <v>0</v>
      </c>
      <c r="Q287" s="218"/>
      <c r="R287" s="219">
        <f>SUM(R288:R292)</f>
        <v>0</v>
      </c>
      <c r="S287" s="218"/>
      <c r="T287" s="220">
        <f>SUM(T288:T292)</f>
        <v>0.06132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1" t="s">
        <v>83</v>
      </c>
      <c r="AT287" s="222" t="s">
        <v>72</v>
      </c>
      <c r="AU287" s="222" t="s">
        <v>81</v>
      </c>
      <c r="AY287" s="221" t="s">
        <v>150</v>
      </c>
      <c r="BK287" s="223">
        <f>SUM(BK288:BK292)</f>
        <v>0</v>
      </c>
    </row>
    <row r="288" s="2" customFormat="1" ht="24.15" customHeight="1">
      <c r="A288" s="38"/>
      <c r="B288" s="39"/>
      <c r="C288" s="226" t="s">
        <v>180</v>
      </c>
      <c r="D288" s="226" t="s">
        <v>152</v>
      </c>
      <c r="E288" s="227" t="s">
        <v>776</v>
      </c>
      <c r="F288" s="228" t="s">
        <v>777</v>
      </c>
      <c r="G288" s="229" t="s">
        <v>176</v>
      </c>
      <c r="H288" s="230">
        <v>4.3799999999999999</v>
      </c>
      <c r="I288" s="231"/>
      <c r="J288" s="232">
        <f>ROUND(I288*H288,2)</f>
        <v>0</v>
      </c>
      <c r="K288" s="228" t="s">
        <v>156</v>
      </c>
      <c r="L288" s="44"/>
      <c r="M288" s="233" t="s">
        <v>1</v>
      </c>
      <c r="N288" s="234" t="s">
        <v>38</v>
      </c>
      <c r="O288" s="91"/>
      <c r="P288" s="235">
        <f>O288*H288</f>
        <v>0</v>
      </c>
      <c r="Q288" s="235">
        <v>0</v>
      </c>
      <c r="R288" s="235">
        <f>Q288*H288</f>
        <v>0</v>
      </c>
      <c r="S288" s="235">
        <v>0.014</v>
      </c>
      <c r="T288" s="236">
        <f>S288*H288</f>
        <v>0.06132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7" t="s">
        <v>264</v>
      </c>
      <c r="AT288" s="237" t="s">
        <v>152</v>
      </c>
      <c r="AU288" s="237" t="s">
        <v>83</v>
      </c>
      <c r="AY288" s="17" t="s">
        <v>150</v>
      </c>
      <c r="BE288" s="238">
        <f>IF(N288="základní",J288,0)</f>
        <v>0</v>
      </c>
      <c r="BF288" s="238">
        <f>IF(N288="snížená",J288,0)</f>
        <v>0</v>
      </c>
      <c r="BG288" s="238">
        <f>IF(N288="zákl. přenesená",J288,0)</f>
        <v>0</v>
      </c>
      <c r="BH288" s="238">
        <f>IF(N288="sníž. přenesená",J288,0)</f>
        <v>0</v>
      </c>
      <c r="BI288" s="238">
        <f>IF(N288="nulová",J288,0)</f>
        <v>0</v>
      </c>
      <c r="BJ288" s="17" t="s">
        <v>81</v>
      </c>
      <c r="BK288" s="238">
        <f>ROUND(I288*H288,2)</f>
        <v>0</v>
      </c>
      <c r="BL288" s="17" t="s">
        <v>264</v>
      </c>
      <c r="BM288" s="237" t="s">
        <v>778</v>
      </c>
    </row>
    <row r="289" s="2" customFormat="1">
      <c r="A289" s="38"/>
      <c r="B289" s="39"/>
      <c r="C289" s="40"/>
      <c r="D289" s="239" t="s">
        <v>159</v>
      </c>
      <c r="E289" s="40"/>
      <c r="F289" s="240" t="s">
        <v>779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159</v>
      </c>
      <c r="AU289" s="17" t="s">
        <v>83</v>
      </c>
    </row>
    <row r="290" s="2" customFormat="1">
      <c r="A290" s="38"/>
      <c r="B290" s="39"/>
      <c r="C290" s="40"/>
      <c r="D290" s="244" t="s">
        <v>161</v>
      </c>
      <c r="E290" s="40"/>
      <c r="F290" s="245" t="s">
        <v>780</v>
      </c>
      <c r="G290" s="40"/>
      <c r="H290" s="40"/>
      <c r="I290" s="241"/>
      <c r="J290" s="40"/>
      <c r="K290" s="40"/>
      <c r="L290" s="44"/>
      <c r="M290" s="242"/>
      <c r="N290" s="243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161</v>
      </c>
      <c r="AU290" s="17" t="s">
        <v>83</v>
      </c>
    </row>
    <row r="291" s="13" customFormat="1">
      <c r="A291" s="13"/>
      <c r="B291" s="246"/>
      <c r="C291" s="247"/>
      <c r="D291" s="239" t="s">
        <v>163</v>
      </c>
      <c r="E291" s="248" t="s">
        <v>1</v>
      </c>
      <c r="F291" s="249" t="s">
        <v>681</v>
      </c>
      <c r="G291" s="247"/>
      <c r="H291" s="250">
        <v>4.3799999999999999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6" t="s">
        <v>163</v>
      </c>
      <c r="AU291" s="256" t="s">
        <v>83</v>
      </c>
      <c r="AV291" s="13" t="s">
        <v>83</v>
      </c>
      <c r="AW291" s="13" t="s">
        <v>30</v>
      </c>
      <c r="AX291" s="13" t="s">
        <v>73</v>
      </c>
      <c r="AY291" s="256" t="s">
        <v>150</v>
      </c>
    </row>
    <row r="292" s="14" customFormat="1">
      <c r="A292" s="14"/>
      <c r="B292" s="257"/>
      <c r="C292" s="258"/>
      <c r="D292" s="239" t="s">
        <v>163</v>
      </c>
      <c r="E292" s="259" t="s">
        <v>1</v>
      </c>
      <c r="F292" s="260" t="s">
        <v>165</v>
      </c>
      <c r="G292" s="258"/>
      <c r="H292" s="261">
        <v>4.3799999999999999</v>
      </c>
      <c r="I292" s="262"/>
      <c r="J292" s="258"/>
      <c r="K292" s="258"/>
      <c r="L292" s="263"/>
      <c r="M292" s="264"/>
      <c r="N292" s="265"/>
      <c r="O292" s="265"/>
      <c r="P292" s="265"/>
      <c r="Q292" s="265"/>
      <c r="R292" s="265"/>
      <c r="S292" s="265"/>
      <c r="T292" s="26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7" t="s">
        <v>163</v>
      </c>
      <c r="AU292" s="267" t="s">
        <v>83</v>
      </c>
      <c r="AV292" s="14" t="s">
        <v>157</v>
      </c>
      <c r="AW292" s="14" t="s">
        <v>30</v>
      </c>
      <c r="AX292" s="14" t="s">
        <v>81</v>
      </c>
      <c r="AY292" s="267" t="s">
        <v>150</v>
      </c>
    </row>
    <row r="293" s="12" customFormat="1" ht="25.92" customHeight="1">
      <c r="A293" s="12"/>
      <c r="B293" s="210"/>
      <c r="C293" s="211"/>
      <c r="D293" s="212" t="s">
        <v>72</v>
      </c>
      <c r="E293" s="213" t="s">
        <v>166</v>
      </c>
      <c r="F293" s="213" t="s">
        <v>372</v>
      </c>
      <c r="G293" s="211"/>
      <c r="H293" s="211"/>
      <c r="I293" s="214"/>
      <c r="J293" s="215">
        <f>BK293</f>
        <v>0</v>
      </c>
      <c r="K293" s="211"/>
      <c r="L293" s="216"/>
      <c r="M293" s="217"/>
      <c r="N293" s="218"/>
      <c r="O293" s="218"/>
      <c r="P293" s="219">
        <f>P294</f>
        <v>0</v>
      </c>
      <c r="Q293" s="218"/>
      <c r="R293" s="219">
        <f>R294</f>
        <v>1.380612</v>
      </c>
      <c r="S293" s="218"/>
      <c r="T293" s="220">
        <f>T294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21" t="s">
        <v>173</v>
      </c>
      <c r="AT293" s="222" t="s">
        <v>72</v>
      </c>
      <c r="AU293" s="222" t="s">
        <v>73</v>
      </c>
      <c r="AY293" s="221" t="s">
        <v>150</v>
      </c>
      <c r="BK293" s="223">
        <f>BK294</f>
        <v>0</v>
      </c>
    </row>
    <row r="294" s="12" customFormat="1" ht="22.8" customHeight="1">
      <c r="A294" s="12"/>
      <c r="B294" s="210"/>
      <c r="C294" s="211"/>
      <c r="D294" s="212" t="s">
        <v>72</v>
      </c>
      <c r="E294" s="224" t="s">
        <v>563</v>
      </c>
      <c r="F294" s="224" t="s">
        <v>564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SUM(P295:P306)</f>
        <v>0</v>
      </c>
      <c r="Q294" s="218"/>
      <c r="R294" s="219">
        <f>SUM(R295:R306)</f>
        <v>1.380612</v>
      </c>
      <c r="S294" s="218"/>
      <c r="T294" s="220">
        <f>SUM(T295:T306)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173</v>
      </c>
      <c r="AT294" s="222" t="s">
        <v>72</v>
      </c>
      <c r="AU294" s="222" t="s">
        <v>81</v>
      </c>
      <c r="AY294" s="221" t="s">
        <v>150</v>
      </c>
      <c r="BK294" s="223">
        <f>SUM(BK295:BK306)</f>
        <v>0</v>
      </c>
    </row>
    <row r="295" s="2" customFormat="1" ht="55.5" customHeight="1">
      <c r="A295" s="38"/>
      <c r="B295" s="39"/>
      <c r="C295" s="226" t="s">
        <v>375</v>
      </c>
      <c r="D295" s="226" t="s">
        <v>152</v>
      </c>
      <c r="E295" s="227" t="s">
        <v>566</v>
      </c>
      <c r="F295" s="228" t="s">
        <v>567</v>
      </c>
      <c r="G295" s="229" t="s">
        <v>155</v>
      </c>
      <c r="H295" s="230">
        <v>0.59999999999999998</v>
      </c>
      <c r="I295" s="231"/>
      <c r="J295" s="232">
        <f>ROUND(I295*H295,2)</f>
        <v>0</v>
      </c>
      <c r="K295" s="228" t="s">
        <v>1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</v>
      </c>
      <c r="T295" s="23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378</v>
      </c>
      <c r="AT295" s="237" t="s">
        <v>152</v>
      </c>
      <c r="AU295" s="237" t="s">
        <v>83</v>
      </c>
      <c r="AY295" s="17" t="s">
        <v>150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81</v>
      </c>
      <c r="BK295" s="238">
        <f>ROUND(I295*H295,2)</f>
        <v>0</v>
      </c>
      <c r="BL295" s="17" t="s">
        <v>378</v>
      </c>
      <c r="BM295" s="237" t="s">
        <v>781</v>
      </c>
    </row>
    <row r="296" s="2" customFormat="1">
      <c r="A296" s="38"/>
      <c r="B296" s="39"/>
      <c r="C296" s="40"/>
      <c r="D296" s="239" t="s">
        <v>159</v>
      </c>
      <c r="E296" s="40"/>
      <c r="F296" s="240" t="s">
        <v>567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159</v>
      </c>
      <c r="AU296" s="17" t="s">
        <v>83</v>
      </c>
    </row>
    <row r="297" s="2" customFormat="1">
      <c r="A297" s="38"/>
      <c r="B297" s="39"/>
      <c r="C297" s="40"/>
      <c r="D297" s="239" t="s">
        <v>270</v>
      </c>
      <c r="E297" s="40"/>
      <c r="F297" s="288" t="s">
        <v>782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270</v>
      </c>
      <c r="AU297" s="17" t="s">
        <v>83</v>
      </c>
    </row>
    <row r="298" s="15" customFormat="1">
      <c r="A298" s="15"/>
      <c r="B298" s="278"/>
      <c r="C298" s="279"/>
      <c r="D298" s="239" t="s">
        <v>163</v>
      </c>
      <c r="E298" s="280" t="s">
        <v>1</v>
      </c>
      <c r="F298" s="281" t="s">
        <v>569</v>
      </c>
      <c r="G298" s="279"/>
      <c r="H298" s="280" t="s">
        <v>1</v>
      </c>
      <c r="I298" s="282"/>
      <c r="J298" s="279"/>
      <c r="K298" s="279"/>
      <c r="L298" s="283"/>
      <c r="M298" s="284"/>
      <c r="N298" s="285"/>
      <c r="O298" s="285"/>
      <c r="P298" s="285"/>
      <c r="Q298" s="285"/>
      <c r="R298" s="285"/>
      <c r="S298" s="285"/>
      <c r="T298" s="28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87" t="s">
        <v>163</v>
      </c>
      <c r="AU298" s="287" t="s">
        <v>83</v>
      </c>
      <c r="AV298" s="15" t="s">
        <v>81</v>
      </c>
      <c r="AW298" s="15" t="s">
        <v>30</v>
      </c>
      <c r="AX298" s="15" t="s">
        <v>73</v>
      </c>
      <c r="AY298" s="287" t="s">
        <v>150</v>
      </c>
    </row>
    <row r="299" s="13" customFormat="1">
      <c r="A299" s="13"/>
      <c r="B299" s="246"/>
      <c r="C299" s="247"/>
      <c r="D299" s="239" t="s">
        <v>163</v>
      </c>
      <c r="E299" s="248" t="s">
        <v>1</v>
      </c>
      <c r="F299" s="249" t="s">
        <v>570</v>
      </c>
      <c r="G299" s="247"/>
      <c r="H299" s="250">
        <v>0.59999999999999998</v>
      </c>
      <c r="I299" s="251"/>
      <c r="J299" s="247"/>
      <c r="K299" s="247"/>
      <c r="L299" s="252"/>
      <c r="M299" s="253"/>
      <c r="N299" s="254"/>
      <c r="O299" s="254"/>
      <c r="P299" s="254"/>
      <c r="Q299" s="254"/>
      <c r="R299" s="254"/>
      <c r="S299" s="254"/>
      <c r="T299" s="25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6" t="s">
        <v>163</v>
      </c>
      <c r="AU299" s="256" t="s">
        <v>83</v>
      </c>
      <c r="AV299" s="13" t="s">
        <v>83</v>
      </c>
      <c r="AW299" s="13" t="s">
        <v>30</v>
      </c>
      <c r="AX299" s="13" t="s">
        <v>73</v>
      </c>
      <c r="AY299" s="256" t="s">
        <v>150</v>
      </c>
    </row>
    <row r="300" s="14" customFormat="1">
      <c r="A300" s="14"/>
      <c r="B300" s="257"/>
      <c r="C300" s="258"/>
      <c r="D300" s="239" t="s">
        <v>163</v>
      </c>
      <c r="E300" s="259" t="s">
        <v>1</v>
      </c>
      <c r="F300" s="260" t="s">
        <v>165</v>
      </c>
      <c r="G300" s="258"/>
      <c r="H300" s="261">
        <v>0.59999999999999998</v>
      </c>
      <c r="I300" s="262"/>
      <c r="J300" s="258"/>
      <c r="K300" s="258"/>
      <c r="L300" s="263"/>
      <c r="M300" s="264"/>
      <c r="N300" s="265"/>
      <c r="O300" s="265"/>
      <c r="P300" s="265"/>
      <c r="Q300" s="265"/>
      <c r="R300" s="265"/>
      <c r="S300" s="265"/>
      <c r="T300" s="26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7" t="s">
        <v>163</v>
      </c>
      <c r="AU300" s="267" t="s">
        <v>83</v>
      </c>
      <c r="AV300" s="14" t="s">
        <v>157</v>
      </c>
      <c r="AW300" s="14" t="s">
        <v>30</v>
      </c>
      <c r="AX300" s="14" t="s">
        <v>81</v>
      </c>
      <c r="AY300" s="267" t="s">
        <v>150</v>
      </c>
    </row>
    <row r="301" s="2" customFormat="1" ht="33" customHeight="1">
      <c r="A301" s="38"/>
      <c r="B301" s="39"/>
      <c r="C301" s="226" t="s">
        <v>384</v>
      </c>
      <c r="D301" s="226" t="s">
        <v>152</v>
      </c>
      <c r="E301" s="227" t="s">
        <v>572</v>
      </c>
      <c r="F301" s="228" t="s">
        <v>573</v>
      </c>
      <c r="G301" s="229" t="s">
        <v>155</v>
      </c>
      <c r="H301" s="230">
        <v>0.59999999999999998</v>
      </c>
      <c r="I301" s="231"/>
      <c r="J301" s="232">
        <f>ROUND(I301*H301,2)</f>
        <v>0</v>
      </c>
      <c r="K301" s="228" t="s">
        <v>1</v>
      </c>
      <c r="L301" s="44"/>
      <c r="M301" s="233" t="s">
        <v>1</v>
      </c>
      <c r="N301" s="234" t="s">
        <v>38</v>
      </c>
      <c r="O301" s="91"/>
      <c r="P301" s="235">
        <f>O301*H301</f>
        <v>0</v>
      </c>
      <c r="Q301" s="235">
        <v>2.3010199999999998</v>
      </c>
      <c r="R301" s="235">
        <f>Q301*H301</f>
        <v>1.380612</v>
      </c>
      <c r="S301" s="235">
        <v>0</v>
      </c>
      <c r="T301" s="23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7" t="s">
        <v>378</v>
      </c>
      <c r="AT301" s="237" t="s">
        <v>152</v>
      </c>
      <c r="AU301" s="237" t="s">
        <v>83</v>
      </c>
      <c r="AY301" s="17" t="s">
        <v>150</v>
      </c>
      <c r="BE301" s="238">
        <f>IF(N301="základní",J301,0)</f>
        <v>0</v>
      </c>
      <c r="BF301" s="238">
        <f>IF(N301="snížená",J301,0)</f>
        <v>0</v>
      </c>
      <c r="BG301" s="238">
        <f>IF(N301="zákl. přenesená",J301,0)</f>
        <v>0</v>
      </c>
      <c r="BH301" s="238">
        <f>IF(N301="sníž. přenesená",J301,0)</f>
        <v>0</v>
      </c>
      <c r="BI301" s="238">
        <f>IF(N301="nulová",J301,0)</f>
        <v>0</v>
      </c>
      <c r="BJ301" s="17" t="s">
        <v>81</v>
      </c>
      <c r="BK301" s="238">
        <f>ROUND(I301*H301,2)</f>
        <v>0</v>
      </c>
      <c r="BL301" s="17" t="s">
        <v>378</v>
      </c>
      <c r="BM301" s="237" t="s">
        <v>783</v>
      </c>
    </row>
    <row r="302" s="2" customFormat="1">
      <c r="A302" s="38"/>
      <c r="B302" s="39"/>
      <c r="C302" s="40"/>
      <c r="D302" s="239" t="s">
        <v>159</v>
      </c>
      <c r="E302" s="40"/>
      <c r="F302" s="240" t="s">
        <v>573</v>
      </c>
      <c r="G302" s="40"/>
      <c r="H302" s="40"/>
      <c r="I302" s="241"/>
      <c r="J302" s="40"/>
      <c r="K302" s="40"/>
      <c r="L302" s="44"/>
      <c r="M302" s="242"/>
      <c r="N302" s="24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159</v>
      </c>
      <c r="AU302" s="17" t="s">
        <v>83</v>
      </c>
    </row>
    <row r="303" s="2" customFormat="1">
      <c r="A303" s="38"/>
      <c r="B303" s="39"/>
      <c r="C303" s="40"/>
      <c r="D303" s="239" t="s">
        <v>270</v>
      </c>
      <c r="E303" s="40"/>
      <c r="F303" s="288" t="s">
        <v>782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270</v>
      </c>
      <c r="AU303" s="17" t="s">
        <v>83</v>
      </c>
    </row>
    <row r="304" s="15" customFormat="1">
      <c r="A304" s="15"/>
      <c r="B304" s="278"/>
      <c r="C304" s="279"/>
      <c r="D304" s="239" t="s">
        <v>163</v>
      </c>
      <c r="E304" s="280" t="s">
        <v>1</v>
      </c>
      <c r="F304" s="281" t="s">
        <v>569</v>
      </c>
      <c r="G304" s="279"/>
      <c r="H304" s="280" t="s">
        <v>1</v>
      </c>
      <c r="I304" s="282"/>
      <c r="J304" s="279"/>
      <c r="K304" s="279"/>
      <c r="L304" s="283"/>
      <c r="M304" s="284"/>
      <c r="N304" s="285"/>
      <c r="O304" s="285"/>
      <c r="P304" s="285"/>
      <c r="Q304" s="285"/>
      <c r="R304" s="285"/>
      <c r="S304" s="285"/>
      <c r="T304" s="286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7" t="s">
        <v>163</v>
      </c>
      <c r="AU304" s="287" t="s">
        <v>83</v>
      </c>
      <c r="AV304" s="15" t="s">
        <v>81</v>
      </c>
      <c r="AW304" s="15" t="s">
        <v>30</v>
      </c>
      <c r="AX304" s="15" t="s">
        <v>73</v>
      </c>
      <c r="AY304" s="287" t="s">
        <v>150</v>
      </c>
    </row>
    <row r="305" s="13" customFormat="1">
      <c r="A305" s="13"/>
      <c r="B305" s="246"/>
      <c r="C305" s="247"/>
      <c r="D305" s="239" t="s">
        <v>163</v>
      </c>
      <c r="E305" s="248" t="s">
        <v>1</v>
      </c>
      <c r="F305" s="249" t="s">
        <v>570</v>
      </c>
      <c r="G305" s="247"/>
      <c r="H305" s="250">
        <v>0.59999999999999998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163</v>
      </c>
      <c r="AU305" s="256" t="s">
        <v>83</v>
      </c>
      <c r="AV305" s="13" t="s">
        <v>83</v>
      </c>
      <c r="AW305" s="13" t="s">
        <v>30</v>
      </c>
      <c r="AX305" s="13" t="s">
        <v>73</v>
      </c>
      <c r="AY305" s="256" t="s">
        <v>150</v>
      </c>
    </row>
    <row r="306" s="14" customFormat="1">
      <c r="A306" s="14"/>
      <c r="B306" s="257"/>
      <c r="C306" s="258"/>
      <c r="D306" s="239" t="s">
        <v>163</v>
      </c>
      <c r="E306" s="259" t="s">
        <v>1</v>
      </c>
      <c r="F306" s="260" t="s">
        <v>165</v>
      </c>
      <c r="G306" s="258"/>
      <c r="H306" s="261">
        <v>0.59999999999999998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163</v>
      </c>
      <c r="AU306" s="267" t="s">
        <v>83</v>
      </c>
      <c r="AV306" s="14" t="s">
        <v>157</v>
      </c>
      <c r="AW306" s="14" t="s">
        <v>30</v>
      </c>
      <c r="AX306" s="14" t="s">
        <v>81</v>
      </c>
      <c r="AY306" s="267" t="s">
        <v>150</v>
      </c>
    </row>
    <row r="307" s="12" customFormat="1" ht="25.92" customHeight="1">
      <c r="A307" s="12"/>
      <c r="B307" s="210"/>
      <c r="C307" s="211"/>
      <c r="D307" s="212" t="s">
        <v>72</v>
      </c>
      <c r="E307" s="213" t="s">
        <v>382</v>
      </c>
      <c r="F307" s="213" t="s">
        <v>383</v>
      </c>
      <c r="G307" s="211"/>
      <c r="H307" s="211"/>
      <c r="I307" s="214"/>
      <c r="J307" s="215">
        <f>BK307</f>
        <v>0</v>
      </c>
      <c r="K307" s="211"/>
      <c r="L307" s="216"/>
      <c r="M307" s="217"/>
      <c r="N307" s="218"/>
      <c r="O307" s="218"/>
      <c r="P307" s="219">
        <f>SUM(P308:P314)</f>
        <v>0</v>
      </c>
      <c r="Q307" s="218"/>
      <c r="R307" s="219">
        <f>SUM(R308:R314)</f>
        <v>0</v>
      </c>
      <c r="S307" s="218"/>
      <c r="T307" s="220">
        <f>SUM(T308:T314)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157</v>
      </c>
      <c r="AT307" s="222" t="s">
        <v>72</v>
      </c>
      <c r="AU307" s="222" t="s">
        <v>73</v>
      </c>
      <c r="AY307" s="221" t="s">
        <v>150</v>
      </c>
      <c r="BK307" s="223">
        <f>SUM(BK308:BK314)</f>
        <v>0</v>
      </c>
    </row>
    <row r="308" s="2" customFormat="1" ht="16.5" customHeight="1">
      <c r="A308" s="38"/>
      <c r="B308" s="39"/>
      <c r="C308" s="226" t="s">
        <v>389</v>
      </c>
      <c r="D308" s="226" t="s">
        <v>152</v>
      </c>
      <c r="E308" s="227" t="s">
        <v>576</v>
      </c>
      <c r="F308" s="228" t="s">
        <v>386</v>
      </c>
      <c r="G308" s="229" t="s">
        <v>387</v>
      </c>
      <c r="H308" s="230">
        <v>1</v>
      </c>
      <c r="I308" s="231"/>
      <c r="J308" s="232">
        <f>ROUND(I308*H308,2)</f>
        <v>0</v>
      </c>
      <c r="K308" s="228" t="s">
        <v>1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</v>
      </c>
      <c r="T308" s="23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577</v>
      </c>
      <c r="AT308" s="237" t="s">
        <v>152</v>
      </c>
      <c r="AU308" s="237" t="s">
        <v>81</v>
      </c>
      <c r="AY308" s="17" t="s">
        <v>150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81</v>
      </c>
      <c r="BK308" s="238">
        <f>ROUND(I308*H308,2)</f>
        <v>0</v>
      </c>
      <c r="BL308" s="17" t="s">
        <v>577</v>
      </c>
      <c r="BM308" s="237" t="s">
        <v>784</v>
      </c>
    </row>
    <row r="309" s="2" customFormat="1">
      <c r="A309" s="38"/>
      <c r="B309" s="39"/>
      <c r="C309" s="40"/>
      <c r="D309" s="239" t="s">
        <v>159</v>
      </c>
      <c r="E309" s="40"/>
      <c r="F309" s="240" t="s">
        <v>386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159</v>
      </c>
      <c r="AU309" s="17" t="s">
        <v>81</v>
      </c>
    </row>
    <row r="310" s="2" customFormat="1" ht="16.5" customHeight="1">
      <c r="A310" s="38"/>
      <c r="B310" s="39"/>
      <c r="C310" s="226" t="s">
        <v>399</v>
      </c>
      <c r="D310" s="226" t="s">
        <v>152</v>
      </c>
      <c r="E310" s="227" t="s">
        <v>580</v>
      </c>
      <c r="F310" s="228" t="s">
        <v>581</v>
      </c>
      <c r="G310" s="229" t="s">
        <v>387</v>
      </c>
      <c r="H310" s="230">
        <v>1</v>
      </c>
      <c r="I310" s="231"/>
      <c r="J310" s="232">
        <f>ROUND(I310*H310,2)</f>
        <v>0</v>
      </c>
      <c r="K310" s="228" t="s">
        <v>1</v>
      </c>
      <c r="L310" s="44"/>
      <c r="M310" s="233" t="s">
        <v>1</v>
      </c>
      <c r="N310" s="234" t="s">
        <v>38</v>
      </c>
      <c r="O310" s="91"/>
      <c r="P310" s="235">
        <f>O310*H310</f>
        <v>0</v>
      </c>
      <c r="Q310" s="235">
        <v>0</v>
      </c>
      <c r="R310" s="235">
        <f>Q310*H310</f>
        <v>0</v>
      </c>
      <c r="S310" s="235">
        <v>0</v>
      </c>
      <c r="T310" s="23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7" t="s">
        <v>577</v>
      </c>
      <c r="AT310" s="237" t="s">
        <v>152</v>
      </c>
      <c r="AU310" s="237" t="s">
        <v>81</v>
      </c>
      <c r="AY310" s="17" t="s">
        <v>150</v>
      </c>
      <c r="BE310" s="238">
        <f>IF(N310="základní",J310,0)</f>
        <v>0</v>
      </c>
      <c r="BF310" s="238">
        <f>IF(N310="snížená",J310,0)</f>
        <v>0</v>
      </c>
      <c r="BG310" s="238">
        <f>IF(N310="zákl. přenesená",J310,0)</f>
        <v>0</v>
      </c>
      <c r="BH310" s="238">
        <f>IF(N310="sníž. přenesená",J310,0)</f>
        <v>0</v>
      </c>
      <c r="BI310" s="238">
        <f>IF(N310="nulová",J310,0)</f>
        <v>0</v>
      </c>
      <c r="BJ310" s="17" t="s">
        <v>81</v>
      </c>
      <c r="BK310" s="238">
        <f>ROUND(I310*H310,2)</f>
        <v>0</v>
      </c>
      <c r="BL310" s="17" t="s">
        <v>577</v>
      </c>
      <c r="BM310" s="237" t="s">
        <v>785</v>
      </c>
    </row>
    <row r="311" s="2" customFormat="1">
      <c r="A311" s="38"/>
      <c r="B311" s="39"/>
      <c r="C311" s="40"/>
      <c r="D311" s="239" t="s">
        <v>159</v>
      </c>
      <c r="E311" s="40"/>
      <c r="F311" s="240" t="s">
        <v>581</v>
      </c>
      <c r="G311" s="40"/>
      <c r="H311" s="40"/>
      <c r="I311" s="241"/>
      <c r="J311" s="40"/>
      <c r="K311" s="40"/>
      <c r="L311" s="44"/>
      <c r="M311" s="242"/>
      <c r="N311" s="243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159</v>
      </c>
      <c r="AU311" s="17" t="s">
        <v>81</v>
      </c>
    </row>
    <row r="312" s="2" customFormat="1">
      <c r="A312" s="38"/>
      <c r="B312" s="39"/>
      <c r="C312" s="40"/>
      <c r="D312" s="239" t="s">
        <v>270</v>
      </c>
      <c r="E312" s="40"/>
      <c r="F312" s="288" t="s">
        <v>583</v>
      </c>
      <c r="G312" s="40"/>
      <c r="H312" s="40"/>
      <c r="I312" s="241"/>
      <c r="J312" s="40"/>
      <c r="K312" s="40"/>
      <c r="L312" s="44"/>
      <c r="M312" s="242"/>
      <c r="N312" s="243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270</v>
      </c>
      <c r="AU312" s="17" t="s">
        <v>81</v>
      </c>
    </row>
    <row r="313" s="2" customFormat="1" ht="16.5" customHeight="1">
      <c r="A313" s="38"/>
      <c r="B313" s="39"/>
      <c r="C313" s="226" t="s">
        <v>408</v>
      </c>
      <c r="D313" s="226" t="s">
        <v>152</v>
      </c>
      <c r="E313" s="227" t="s">
        <v>786</v>
      </c>
      <c r="F313" s="228" t="s">
        <v>787</v>
      </c>
      <c r="G313" s="229" t="s">
        <v>387</v>
      </c>
      <c r="H313" s="230">
        <v>1</v>
      </c>
      <c r="I313" s="231"/>
      <c r="J313" s="232">
        <f>ROUND(I313*H313,2)</f>
        <v>0</v>
      </c>
      <c r="K313" s="228" t="s">
        <v>1</v>
      </c>
      <c r="L313" s="44"/>
      <c r="M313" s="233" t="s">
        <v>1</v>
      </c>
      <c r="N313" s="234" t="s">
        <v>38</v>
      </c>
      <c r="O313" s="91"/>
      <c r="P313" s="235">
        <f>O313*H313</f>
        <v>0</v>
      </c>
      <c r="Q313" s="235">
        <v>0</v>
      </c>
      <c r="R313" s="235">
        <f>Q313*H313</f>
        <v>0</v>
      </c>
      <c r="S313" s="235">
        <v>0</v>
      </c>
      <c r="T313" s="23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7" t="s">
        <v>577</v>
      </c>
      <c r="AT313" s="237" t="s">
        <v>152</v>
      </c>
      <c r="AU313" s="237" t="s">
        <v>81</v>
      </c>
      <c r="AY313" s="17" t="s">
        <v>150</v>
      </c>
      <c r="BE313" s="238">
        <f>IF(N313="základní",J313,0)</f>
        <v>0</v>
      </c>
      <c r="BF313" s="238">
        <f>IF(N313="snížená",J313,0)</f>
        <v>0</v>
      </c>
      <c r="BG313" s="238">
        <f>IF(N313="zákl. přenesená",J313,0)</f>
        <v>0</v>
      </c>
      <c r="BH313" s="238">
        <f>IF(N313="sníž. přenesená",J313,0)</f>
        <v>0</v>
      </c>
      <c r="BI313" s="238">
        <f>IF(N313="nulová",J313,0)</f>
        <v>0</v>
      </c>
      <c r="BJ313" s="17" t="s">
        <v>81</v>
      </c>
      <c r="BK313" s="238">
        <f>ROUND(I313*H313,2)</f>
        <v>0</v>
      </c>
      <c r="BL313" s="17" t="s">
        <v>577</v>
      </c>
      <c r="BM313" s="237" t="s">
        <v>788</v>
      </c>
    </row>
    <row r="314" s="2" customFormat="1">
      <c r="A314" s="38"/>
      <c r="B314" s="39"/>
      <c r="C314" s="40"/>
      <c r="D314" s="239" t="s">
        <v>159</v>
      </c>
      <c r="E314" s="40"/>
      <c r="F314" s="240" t="s">
        <v>787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159</v>
      </c>
      <c r="AU314" s="17" t="s">
        <v>81</v>
      </c>
    </row>
    <row r="315" s="12" customFormat="1" ht="25.92" customHeight="1">
      <c r="A315" s="12"/>
      <c r="B315" s="210"/>
      <c r="C315" s="211"/>
      <c r="D315" s="212" t="s">
        <v>72</v>
      </c>
      <c r="E315" s="213" t="s">
        <v>395</v>
      </c>
      <c r="F315" s="213" t="s">
        <v>396</v>
      </c>
      <c r="G315" s="211"/>
      <c r="H315" s="211"/>
      <c r="I315" s="214"/>
      <c r="J315" s="215">
        <f>BK315</f>
        <v>0</v>
      </c>
      <c r="K315" s="211"/>
      <c r="L315" s="216"/>
      <c r="M315" s="217"/>
      <c r="N315" s="218"/>
      <c r="O315" s="218"/>
      <c r="P315" s="219">
        <f>SUM(P316:P327)</f>
        <v>0</v>
      </c>
      <c r="Q315" s="218"/>
      <c r="R315" s="219">
        <f>SUM(R316:R327)</f>
        <v>0</v>
      </c>
      <c r="S315" s="218"/>
      <c r="T315" s="220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21" t="s">
        <v>188</v>
      </c>
      <c r="AT315" s="222" t="s">
        <v>72</v>
      </c>
      <c r="AU315" s="222" t="s">
        <v>73</v>
      </c>
      <c r="AY315" s="221" t="s">
        <v>150</v>
      </c>
      <c r="BK315" s="223">
        <f>SUM(BK316:BK327)</f>
        <v>0</v>
      </c>
    </row>
    <row r="316" s="2" customFormat="1" ht="16.5" customHeight="1">
      <c r="A316" s="38"/>
      <c r="B316" s="39"/>
      <c r="C316" s="226" t="s">
        <v>412</v>
      </c>
      <c r="D316" s="226" t="s">
        <v>152</v>
      </c>
      <c r="E316" s="227" t="s">
        <v>390</v>
      </c>
      <c r="F316" s="228" t="s">
        <v>391</v>
      </c>
      <c r="G316" s="229" t="s">
        <v>392</v>
      </c>
      <c r="H316" s="230">
        <v>1</v>
      </c>
      <c r="I316" s="231"/>
      <c r="J316" s="232">
        <f>ROUND(I316*H316,2)</f>
        <v>0</v>
      </c>
      <c r="K316" s="228" t="s">
        <v>1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0</v>
      </c>
      <c r="R316" s="235">
        <f>Q316*H316</f>
        <v>0</v>
      </c>
      <c r="S316" s="235">
        <v>0</v>
      </c>
      <c r="T316" s="236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157</v>
      </c>
      <c r="AT316" s="237" t="s">
        <v>152</v>
      </c>
      <c r="AU316" s="237" t="s">
        <v>81</v>
      </c>
      <c r="AY316" s="17" t="s">
        <v>150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81</v>
      </c>
      <c r="BK316" s="238">
        <f>ROUND(I316*H316,2)</f>
        <v>0</v>
      </c>
      <c r="BL316" s="17" t="s">
        <v>157</v>
      </c>
      <c r="BM316" s="237" t="s">
        <v>789</v>
      </c>
    </row>
    <row r="317" s="2" customFormat="1">
      <c r="A317" s="38"/>
      <c r="B317" s="39"/>
      <c r="C317" s="40"/>
      <c r="D317" s="239" t="s">
        <v>159</v>
      </c>
      <c r="E317" s="40"/>
      <c r="F317" s="240" t="s">
        <v>391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159</v>
      </c>
      <c r="AU317" s="17" t="s">
        <v>81</v>
      </c>
    </row>
    <row r="318" s="2" customFormat="1">
      <c r="A318" s="38"/>
      <c r="B318" s="39"/>
      <c r="C318" s="40"/>
      <c r="D318" s="239" t="s">
        <v>270</v>
      </c>
      <c r="E318" s="40"/>
      <c r="F318" s="288" t="s">
        <v>394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270</v>
      </c>
      <c r="AU318" s="17" t="s">
        <v>81</v>
      </c>
    </row>
    <row r="319" s="2" customFormat="1" ht="16.5" customHeight="1">
      <c r="A319" s="38"/>
      <c r="B319" s="39"/>
      <c r="C319" s="226" t="s">
        <v>565</v>
      </c>
      <c r="D319" s="226" t="s">
        <v>152</v>
      </c>
      <c r="E319" s="227" t="s">
        <v>409</v>
      </c>
      <c r="F319" s="228" t="s">
        <v>407</v>
      </c>
      <c r="G319" s="229" t="s">
        <v>387</v>
      </c>
      <c r="H319" s="230">
        <v>1</v>
      </c>
      <c r="I319" s="231"/>
      <c r="J319" s="232">
        <f>ROUND(I319*H319,2)</f>
        <v>0</v>
      </c>
      <c r="K319" s="228" t="s">
        <v>790</v>
      </c>
      <c r="L319" s="44"/>
      <c r="M319" s="233" t="s">
        <v>1</v>
      </c>
      <c r="N319" s="234" t="s">
        <v>38</v>
      </c>
      <c r="O319" s="91"/>
      <c r="P319" s="235">
        <f>O319*H319</f>
        <v>0</v>
      </c>
      <c r="Q319" s="235">
        <v>0</v>
      </c>
      <c r="R319" s="235">
        <f>Q319*H319</f>
        <v>0</v>
      </c>
      <c r="S319" s="235">
        <v>0</v>
      </c>
      <c r="T319" s="23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7" t="s">
        <v>402</v>
      </c>
      <c r="AT319" s="237" t="s">
        <v>152</v>
      </c>
      <c r="AU319" s="237" t="s">
        <v>81</v>
      </c>
      <c r="AY319" s="17" t="s">
        <v>150</v>
      </c>
      <c r="BE319" s="238">
        <f>IF(N319="základní",J319,0)</f>
        <v>0</v>
      </c>
      <c r="BF319" s="238">
        <f>IF(N319="snížená",J319,0)</f>
        <v>0</v>
      </c>
      <c r="BG319" s="238">
        <f>IF(N319="zákl. přenesená",J319,0)</f>
        <v>0</v>
      </c>
      <c r="BH319" s="238">
        <f>IF(N319="sníž. přenesená",J319,0)</f>
        <v>0</v>
      </c>
      <c r="BI319" s="238">
        <f>IF(N319="nulová",J319,0)</f>
        <v>0</v>
      </c>
      <c r="BJ319" s="17" t="s">
        <v>81</v>
      </c>
      <c r="BK319" s="238">
        <f>ROUND(I319*H319,2)</f>
        <v>0</v>
      </c>
      <c r="BL319" s="17" t="s">
        <v>402</v>
      </c>
      <c r="BM319" s="237" t="s">
        <v>791</v>
      </c>
    </row>
    <row r="320" s="2" customFormat="1">
      <c r="A320" s="38"/>
      <c r="B320" s="39"/>
      <c r="C320" s="40"/>
      <c r="D320" s="239" t="s">
        <v>159</v>
      </c>
      <c r="E320" s="40"/>
      <c r="F320" s="240" t="s">
        <v>407</v>
      </c>
      <c r="G320" s="40"/>
      <c r="H320" s="40"/>
      <c r="I320" s="241"/>
      <c r="J320" s="40"/>
      <c r="K320" s="40"/>
      <c r="L320" s="44"/>
      <c r="M320" s="242"/>
      <c r="N320" s="243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159</v>
      </c>
      <c r="AU320" s="17" t="s">
        <v>81</v>
      </c>
    </row>
    <row r="321" s="2" customFormat="1">
      <c r="A321" s="38"/>
      <c r="B321" s="39"/>
      <c r="C321" s="40"/>
      <c r="D321" s="244" t="s">
        <v>161</v>
      </c>
      <c r="E321" s="40"/>
      <c r="F321" s="245" t="s">
        <v>792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161</v>
      </c>
      <c r="AU321" s="17" t="s">
        <v>81</v>
      </c>
    </row>
    <row r="322" s="2" customFormat="1" ht="16.5" customHeight="1">
      <c r="A322" s="38"/>
      <c r="B322" s="39"/>
      <c r="C322" s="226" t="s">
        <v>571</v>
      </c>
      <c r="D322" s="226" t="s">
        <v>152</v>
      </c>
      <c r="E322" s="227" t="s">
        <v>413</v>
      </c>
      <c r="F322" s="228" t="s">
        <v>414</v>
      </c>
      <c r="G322" s="229" t="s">
        <v>387</v>
      </c>
      <c r="H322" s="230">
        <v>1</v>
      </c>
      <c r="I322" s="231"/>
      <c r="J322" s="232">
        <f>ROUND(I322*H322,2)</f>
        <v>0</v>
      </c>
      <c r="K322" s="228" t="s">
        <v>1</v>
      </c>
      <c r="L322" s="44"/>
      <c r="M322" s="233" t="s">
        <v>1</v>
      </c>
      <c r="N322" s="234" t="s">
        <v>38</v>
      </c>
      <c r="O322" s="91"/>
      <c r="P322" s="235">
        <f>O322*H322</f>
        <v>0</v>
      </c>
      <c r="Q322" s="235">
        <v>0</v>
      </c>
      <c r="R322" s="235">
        <f>Q322*H322</f>
        <v>0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402</v>
      </c>
      <c r="AT322" s="237" t="s">
        <v>152</v>
      </c>
      <c r="AU322" s="237" t="s">
        <v>81</v>
      </c>
      <c r="AY322" s="17" t="s">
        <v>150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81</v>
      </c>
      <c r="BK322" s="238">
        <f>ROUND(I322*H322,2)</f>
        <v>0</v>
      </c>
      <c r="BL322" s="17" t="s">
        <v>402</v>
      </c>
      <c r="BM322" s="237" t="s">
        <v>793</v>
      </c>
    </row>
    <row r="323" s="2" customFormat="1">
      <c r="A323" s="38"/>
      <c r="B323" s="39"/>
      <c r="C323" s="40"/>
      <c r="D323" s="239" t="s">
        <v>159</v>
      </c>
      <c r="E323" s="40"/>
      <c r="F323" s="240" t="s">
        <v>414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159</v>
      </c>
      <c r="AU323" s="17" t="s">
        <v>81</v>
      </c>
    </row>
    <row r="324" s="2" customFormat="1">
      <c r="A324" s="38"/>
      <c r="B324" s="39"/>
      <c r="C324" s="40"/>
      <c r="D324" s="239" t="s">
        <v>270</v>
      </c>
      <c r="E324" s="40"/>
      <c r="F324" s="288" t="s">
        <v>590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270</v>
      </c>
      <c r="AU324" s="17" t="s">
        <v>81</v>
      </c>
    </row>
    <row r="325" s="2" customFormat="1" ht="16.5" customHeight="1">
      <c r="A325" s="38"/>
      <c r="B325" s="39"/>
      <c r="C325" s="226" t="s">
        <v>575</v>
      </c>
      <c r="D325" s="226" t="s">
        <v>152</v>
      </c>
      <c r="E325" s="227" t="s">
        <v>400</v>
      </c>
      <c r="F325" s="228" t="s">
        <v>401</v>
      </c>
      <c r="G325" s="229" t="s">
        <v>387</v>
      </c>
      <c r="H325" s="230">
        <v>1</v>
      </c>
      <c r="I325" s="231"/>
      <c r="J325" s="232">
        <f>ROUND(I325*H325,2)</f>
        <v>0</v>
      </c>
      <c r="K325" s="228" t="s">
        <v>1</v>
      </c>
      <c r="L325" s="44"/>
      <c r="M325" s="233" t="s">
        <v>1</v>
      </c>
      <c r="N325" s="234" t="s">
        <v>38</v>
      </c>
      <c r="O325" s="91"/>
      <c r="P325" s="235">
        <f>O325*H325</f>
        <v>0</v>
      </c>
      <c r="Q325" s="235">
        <v>0</v>
      </c>
      <c r="R325" s="235">
        <f>Q325*H325</f>
        <v>0</v>
      </c>
      <c r="S325" s="235">
        <v>0</v>
      </c>
      <c r="T325" s="236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7" t="s">
        <v>402</v>
      </c>
      <c r="AT325" s="237" t="s">
        <v>152</v>
      </c>
      <c r="AU325" s="237" t="s">
        <v>81</v>
      </c>
      <c r="AY325" s="17" t="s">
        <v>150</v>
      </c>
      <c r="BE325" s="238">
        <f>IF(N325="základní",J325,0)</f>
        <v>0</v>
      </c>
      <c r="BF325" s="238">
        <f>IF(N325="snížená",J325,0)</f>
        <v>0</v>
      </c>
      <c r="BG325" s="238">
        <f>IF(N325="zákl. přenesená",J325,0)</f>
        <v>0</v>
      </c>
      <c r="BH325" s="238">
        <f>IF(N325="sníž. přenesená",J325,0)</f>
        <v>0</v>
      </c>
      <c r="BI325" s="238">
        <f>IF(N325="nulová",J325,0)</f>
        <v>0</v>
      </c>
      <c r="BJ325" s="17" t="s">
        <v>81</v>
      </c>
      <c r="BK325" s="238">
        <f>ROUND(I325*H325,2)</f>
        <v>0</v>
      </c>
      <c r="BL325" s="17" t="s">
        <v>402</v>
      </c>
      <c r="BM325" s="237" t="s">
        <v>794</v>
      </c>
    </row>
    <row r="326" s="2" customFormat="1">
      <c r="A326" s="38"/>
      <c r="B326" s="39"/>
      <c r="C326" s="40"/>
      <c r="D326" s="239" t="s">
        <v>159</v>
      </c>
      <c r="E326" s="40"/>
      <c r="F326" s="240" t="s">
        <v>401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159</v>
      </c>
      <c r="AU326" s="17" t="s">
        <v>81</v>
      </c>
    </row>
    <row r="327" s="2" customFormat="1">
      <c r="A327" s="38"/>
      <c r="B327" s="39"/>
      <c r="C327" s="40"/>
      <c r="D327" s="239" t="s">
        <v>270</v>
      </c>
      <c r="E327" s="40"/>
      <c r="F327" s="288" t="s">
        <v>795</v>
      </c>
      <c r="G327" s="40"/>
      <c r="H327" s="40"/>
      <c r="I327" s="241"/>
      <c r="J327" s="40"/>
      <c r="K327" s="40"/>
      <c r="L327" s="44"/>
      <c r="M327" s="289"/>
      <c r="N327" s="290"/>
      <c r="O327" s="291"/>
      <c r="P327" s="291"/>
      <c r="Q327" s="291"/>
      <c r="R327" s="291"/>
      <c r="S327" s="291"/>
      <c r="T327" s="2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270</v>
      </c>
      <c r="AU327" s="17" t="s">
        <v>81</v>
      </c>
    </row>
    <row r="328" s="2" customFormat="1" ht="6.96" customHeight="1">
      <c r="A328" s="38"/>
      <c r="B328" s="66"/>
      <c r="C328" s="67"/>
      <c r="D328" s="67"/>
      <c r="E328" s="67"/>
      <c r="F328" s="67"/>
      <c r="G328" s="67"/>
      <c r="H328" s="67"/>
      <c r="I328" s="67"/>
      <c r="J328" s="67"/>
      <c r="K328" s="67"/>
      <c r="L328" s="44"/>
      <c r="M328" s="38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</row>
  </sheetData>
  <sheetProtection sheet="1" autoFilter="0" formatColumns="0" formatRows="0" objects="1" scenarios="1" spinCount="100000" saltValue="0S6ot9By43fqQGmuCgmLoUsoYDsvhr+OicQ3gLyJlps6d5t0o5A8KVC1WMVAgTG102U+9lhmlon5hJifbTilwg==" hashValue="uTfJ/lDwsi2OyPMO4jlac2fwyO6OUaPoK3EouAvm3JCEYqbIxUcFp6FH6vZDvlYB8xsZmKldGgr8mGMFjm8GRQ==" algorithmName="SHA-512" password="CC35"/>
  <autoFilter ref="C132:K327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8" r:id="rId1" display="https://podminky.urs.cz/item/CS_URS_2024_01/181006115"/>
    <hyperlink ref="F143" r:id="rId2" display="https://podminky.urs.cz/item/CS_URS_2024_01/181111131"/>
    <hyperlink ref="F151" r:id="rId3" display="https://podminky.urs.cz/item/CS_URS_2024_01/181411121"/>
    <hyperlink ref="F160" r:id="rId4" display="https://podminky.urs.cz/item/CS_URS_2024_01/961031411"/>
    <hyperlink ref="F166" r:id="rId5" display="https://podminky.urs.cz/item/CS_URS_2024_01/963032819"/>
    <hyperlink ref="F170" r:id="rId6" display="https://podminky.urs.cz/item/CS_URS_2024_01/965082941"/>
    <hyperlink ref="F175" r:id="rId7" display="https://podminky.urs.cz/item/CS_URS_2024_01/968062375"/>
    <hyperlink ref="F184" r:id="rId8" display="https://podminky.urs.cz/item/CS_URS_2024_01/981011313"/>
    <hyperlink ref="F192" r:id="rId9" display="https://podminky.urs.cz/item/CS_URS_2024_01/997006511"/>
    <hyperlink ref="F195" r:id="rId10" display="https://podminky.urs.cz/item/CS_URS_2024_01/997006519"/>
    <hyperlink ref="F200" r:id="rId11" display="https://podminky.urs.cz/item/CS_URS_2024_01/997013804"/>
    <hyperlink ref="F204" r:id="rId12" display="https://podminky.urs.cz/item/CS_URS_2024_01/997013811"/>
    <hyperlink ref="F208" r:id="rId13" display="https://podminky.urs.cz/item/CS_URS_2024_01/997013814"/>
    <hyperlink ref="F212" r:id="rId14" display="https://podminky.urs.cz/item/CS_URS_2024_01/997013871"/>
    <hyperlink ref="F217" r:id="rId15" display="https://podminky.urs.cz/item/CS_URS_2024_01/997013873"/>
    <hyperlink ref="F223" r:id="rId16" display="https://podminky.urs.cz/item/CS_URS_2024_01/712840861"/>
    <hyperlink ref="F230" r:id="rId17" display="https://podminky.urs.cz/item/CS_URS_2024_01/741211813"/>
    <hyperlink ref="F234" r:id="rId18" display="https://podminky.urs.cz/item/CS_URS_2024_01/762341811"/>
    <hyperlink ref="F240" r:id="rId19" display="https://podminky.urs.cz/item/CS_URS_2024_01/762351812"/>
    <hyperlink ref="F249" r:id="rId20" display="https://podminky.urs.cz/item/CS_URS_2024_01/762751820"/>
    <hyperlink ref="F257" r:id="rId21" display="https://podminky.urs.cz/item/CS_URS_2024_01/762822820"/>
    <hyperlink ref="F261" r:id="rId22" display="https://podminky.urs.cz/item/CS_URS_2024_01/762841811"/>
    <hyperlink ref="F265" r:id="rId23" display="https://podminky.urs.cz/item/CS_URS_2024_01/762841812"/>
    <hyperlink ref="F270" r:id="rId24" display="https://podminky.urs.cz/item/CS_URS_2024_01/764004801"/>
    <hyperlink ref="F274" r:id="rId25" display="https://podminky.urs.cz/item/CS_URS_2024_01/764004841"/>
    <hyperlink ref="F281" r:id="rId26" display="https://podminky.urs.cz/item/CS_URS_2024_01/767995113"/>
    <hyperlink ref="F290" r:id="rId27" display="https://podminky.urs.cz/item/CS_URS_2024_01/787600802"/>
    <hyperlink ref="F321" r:id="rId28" display="https://podminky.urs.cz/item/CS_URS_2021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796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797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654</v>
      </c>
      <c r="F15" s="38"/>
      <c r="G15" s="38"/>
      <c r="H15" s="38"/>
      <c r="I15" s="150" t="s">
        <v>26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21</v>
      </c>
      <c r="F21" s="38"/>
      <c r="G21" s="38"/>
      <c r="H21" s="38"/>
      <c r="I21" s="150" t="s">
        <v>26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655</v>
      </c>
      <c r="F24" s="38"/>
      <c r="G24" s="38"/>
      <c r="H24" s="38"/>
      <c r="I24" s="150" t="s">
        <v>26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ROUND((SUM(BE130:BE356)),  2)</f>
        <v>0</v>
      </c>
      <c r="G33" s="38"/>
      <c r="H33" s="38"/>
      <c r="I33" s="164">
        <v>0.20999999999999999</v>
      </c>
      <c r="J33" s="163">
        <f>ROUND(((SUM(BE130:BE356))*I33),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ROUND((SUM(BF130:BF356)),  2)</f>
        <v>0</v>
      </c>
      <c r="G34" s="38"/>
      <c r="H34" s="38"/>
      <c r="I34" s="164">
        <v>0.12</v>
      </c>
      <c r="J34" s="163">
        <f>ROUND(((SUM(BF130:BF356))*I34),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ROUND((SUM(BG130:BG356)),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ROUND((SUM(BH130:BH356)),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ROUND((SUM(BI130:BI356)),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Nová Paka - výhybkářské stanoviště č.1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Nová Paka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</v>
      </c>
      <c r="E99" s="196"/>
      <c r="F99" s="196"/>
      <c r="G99" s="196"/>
      <c r="H99" s="196"/>
      <c r="I99" s="196"/>
      <c r="J99" s="197">
        <f>J183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656</v>
      </c>
      <c r="E100" s="196"/>
      <c r="F100" s="196"/>
      <c r="G100" s="196"/>
      <c r="H100" s="196"/>
      <c r="I100" s="196"/>
      <c r="J100" s="197">
        <f>J192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657</v>
      </c>
      <c r="E101" s="196"/>
      <c r="F101" s="196"/>
      <c r="G101" s="196"/>
      <c r="H101" s="196"/>
      <c r="I101" s="196"/>
      <c r="J101" s="197">
        <f>J210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J224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J258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798</v>
      </c>
      <c r="E104" s="196"/>
      <c r="F104" s="196"/>
      <c r="G104" s="196"/>
      <c r="H104" s="196"/>
      <c r="I104" s="196"/>
      <c r="J104" s="197">
        <f>J259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127</v>
      </c>
      <c r="E105" s="196"/>
      <c r="F105" s="196"/>
      <c r="G105" s="196"/>
      <c r="H105" s="196"/>
      <c r="I105" s="196"/>
      <c r="J105" s="197">
        <f>J266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128</v>
      </c>
      <c r="E106" s="196"/>
      <c r="F106" s="196"/>
      <c r="G106" s="196"/>
      <c r="H106" s="196"/>
      <c r="I106" s="196"/>
      <c r="J106" s="197">
        <f>J273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422</v>
      </c>
      <c r="E107" s="196"/>
      <c r="F107" s="196"/>
      <c r="G107" s="196"/>
      <c r="H107" s="196"/>
      <c r="I107" s="196"/>
      <c r="J107" s="197">
        <f>J294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799</v>
      </c>
      <c r="E108" s="196"/>
      <c r="F108" s="196"/>
      <c r="G108" s="196"/>
      <c r="H108" s="196"/>
      <c r="I108" s="196"/>
      <c r="J108" s="197">
        <f>J311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8"/>
      <c r="C109" s="189"/>
      <c r="D109" s="190" t="s">
        <v>131</v>
      </c>
      <c r="E109" s="191"/>
      <c r="F109" s="191"/>
      <c r="G109" s="191"/>
      <c r="H109" s="191"/>
      <c r="I109" s="191"/>
      <c r="J109" s="192">
        <f>J334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8"/>
      <c r="C110" s="189"/>
      <c r="D110" s="190" t="s">
        <v>132</v>
      </c>
      <c r="E110" s="191"/>
      <c r="F110" s="191"/>
      <c r="G110" s="191"/>
      <c r="H110" s="191"/>
      <c r="I110" s="191"/>
      <c r="J110" s="192">
        <f>J343</f>
        <v>0</v>
      </c>
      <c r="K110" s="189"/>
      <c r="L110" s="19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135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83" t="str">
        <f>E7</f>
        <v>Demolice - balíček 2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04 - Nová Paka - výhybkářské stanoviště č.1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Nová Paka</v>
      </c>
      <c r="G124" s="40"/>
      <c r="H124" s="40"/>
      <c r="I124" s="32" t="s">
        <v>22</v>
      </c>
      <c r="J124" s="79" t="str">
        <f>IF(J12="","",J12)</f>
        <v>19. 4. 2024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E15</f>
        <v>SŽ s.o. OŘ. Hradec Králové</v>
      </c>
      <c r="G126" s="40"/>
      <c r="H126" s="40"/>
      <c r="I126" s="32" t="s">
        <v>29</v>
      </c>
      <c r="J126" s="36" t="str">
        <f>E21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IF(E18="","",E18)</f>
        <v>Vyplň údaj</v>
      </c>
      <c r="G127" s="40"/>
      <c r="H127" s="40"/>
      <c r="I127" s="32" t="s">
        <v>31</v>
      </c>
      <c r="J127" s="36" t="str">
        <f>E24</f>
        <v>FRAM Consult a.s.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9"/>
      <c r="B129" s="200"/>
      <c r="C129" s="201" t="s">
        <v>136</v>
      </c>
      <c r="D129" s="202" t="s">
        <v>58</v>
      </c>
      <c r="E129" s="202" t="s">
        <v>54</v>
      </c>
      <c r="F129" s="202" t="s">
        <v>55</v>
      </c>
      <c r="G129" s="202" t="s">
        <v>137</v>
      </c>
      <c r="H129" s="202" t="s">
        <v>138</v>
      </c>
      <c r="I129" s="202" t="s">
        <v>139</v>
      </c>
      <c r="J129" s="202" t="s">
        <v>118</v>
      </c>
      <c r="K129" s="203" t="s">
        <v>140</v>
      </c>
      <c r="L129" s="204"/>
      <c r="M129" s="100" t="s">
        <v>1</v>
      </c>
      <c r="N129" s="101" t="s">
        <v>37</v>
      </c>
      <c r="O129" s="101" t="s">
        <v>141</v>
      </c>
      <c r="P129" s="101" t="s">
        <v>142</v>
      </c>
      <c r="Q129" s="101" t="s">
        <v>143</v>
      </c>
      <c r="R129" s="101" t="s">
        <v>144</v>
      </c>
      <c r="S129" s="101" t="s">
        <v>145</v>
      </c>
      <c r="T129" s="102" t="s">
        <v>146</v>
      </c>
      <c r="U129" s="199"/>
      <c r="V129" s="199"/>
      <c r="W129" s="199"/>
      <c r="X129" s="199"/>
      <c r="Y129" s="199"/>
      <c r="Z129" s="199"/>
      <c r="AA129" s="199"/>
      <c r="AB129" s="199"/>
      <c r="AC129" s="199"/>
      <c r="AD129" s="199"/>
      <c r="AE129" s="199"/>
    </row>
    <row r="130" s="2" customFormat="1" ht="22.8" customHeight="1">
      <c r="A130" s="38"/>
      <c r="B130" s="39"/>
      <c r="C130" s="107" t="s">
        <v>147</v>
      </c>
      <c r="D130" s="40"/>
      <c r="E130" s="40"/>
      <c r="F130" s="40"/>
      <c r="G130" s="40"/>
      <c r="H130" s="40"/>
      <c r="I130" s="40"/>
      <c r="J130" s="205">
        <f>BK130</f>
        <v>0</v>
      </c>
      <c r="K130" s="40"/>
      <c r="L130" s="44"/>
      <c r="M130" s="103"/>
      <c r="N130" s="206"/>
      <c r="O130" s="104"/>
      <c r="P130" s="207">
        <f>P131+P258+P334+P343</f>
        <v>0</v>
      </c>
      <c r="Q130" s="104"/>
      <c r="R130" s="207">
        <f>R131+R258+R334+R343</f>
        <v>16.947981999999996</v>
      </c>
      <c r="S130" s="104"/>
      <c r="T130" s="208">
        <f>T131+T258+T334+T343</f>
        <v>41.568477999999999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120</v>
      </c>
      <c r="BK130" s="209">
        <f>BK131+BK258+BK334+BK343</f>
        <v>0</v>
      </c>
    </row>
    <row r="131" s="12" customFormat="1" ht="25.92" customHeight="1">
      <c r="A131" s="12"/>
      <c r="B131" s="210"/>
      <c r="C131" s="211"/>
      <c r="D131" s="212" t="s">
        <v>72</v>
      </c>
      <c r="E131" s="213" t="s">
        <v>148</v>
      </c>
      <c r="F131" s="213" t="s">
        <v>149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P132+P183+P192+P210+P224</f>
        <v>0</v>
      </c>
      <c r="Q131" s="218"/>
      <c r="R131" s="219">
        <f>R132+R183+R192+R210+R224</f>
        <v>16.941975999999997</v>
      </c>
      <c r="S131" s="218"/>
      <c r="T131" s="220">
        <f>T132+T183+T192+T210+T224</f>
        <v>38.918759999999999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81</v>
      </c>
      <c r="AT131" s="222" t="s">
        <v>72</v>
      </c>
      <c r="AU131" s="222" t="s">
        <v>73</v>
      </c>
      <c r="AY131" s="221" t="s">
        <v>150</v>
      </c>
      <c r="BK131" s="223">
        <f>BK132+BK183+BK192+BK210+BK224</f>
        <v>0</v>
      </c>
    </row>
    <row r="132" s="12" customFormat="1" ht="22.8" customHeight="1">
      <c r="A132" s="12"/>
      <c r="B132" s="210"/>
      <c r="C132" s="211"/>
      <c r="D132" s="212" t="s">
        <v>72</v>
      </c>
      <c r="E132" s="224" t="s">
        <v>81</v>
      </c>
      <c r="F132" s="224" t="s">
        <v>151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SUM(P133:P182)</f>
        <v>0</v>
      </c>
      <c r="Q132" s="218"/>
      <c r="R132" s="219">
        <f>SUM(R133:R182)</f>
        <v>16.938994999999998</v>
      </c>
      <c r="S132" s="218"/>
      <c r="T132" s="220">
        <f>SUM(T133:T182)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81</v>
      </c>
      <c r="AT132" s="222" t="s">
        <v>72</v>
      </c>
      <c r="AU132" s="222" t="s">
        <v>81</v>
      </c>
      <c r="AY132" s="221" t="s">
        <v>150</v>
      </c>
      <c r="BK132" s="223">
        <f>SUM(BK133:BK182)</f>
        <v>0</v>
      </c>
    </row>
    <row r="133" s="2" customFormat="1" ht="33" customHeight="1">
      <c r="A133" s="38"/>
      <c r="B133" s="39"/>
      <c r="C133" s="226" t="s">
        <v>81</v>
      </c>
      <c r="D133" s="226" t="s">
        <v>152</v>
      </c>
      <c r="E133" s="227" t="s">
        <v>603</v>
      </c>
      <c r="F133" s="228" t="s">
        <v>604</v>
      </c>
      <c r="G133" s="229" t="s">
        <v>176</v>
      </c>
      <c r="H133" s="230">
        <v>125</v>
      </c>
      <c r="I133" s="231"/>
      <c r="J133" s="232">
        <f>ROUND(I133*H133,2)</f>
        <v>0</v>
      </c>
      <c r="K133" s="228" t="s">
        <v>156</v>
      </c>
      <c r="L133" s="44"/>
      <c r="M133" s="233" t="s">
        <v>1</v>
      </c>
      <c r="N133" s="234" t="s">
        <v>38</v>
      </c>
      <c r="O133" s="91"/>
      <c r="P133" s="235">
        <f>O133*H133</f>
        <v>0</v>
      </c>
      <c r="Q133" s="235">
        <v>0</v>
      </c>
      <c r="R133" s="235">
        <f>Q133*H133</f>
        <v>0</v>
      </c>
      <c r="S133" s="235">
        <v>0</v>
      </c>
      <c r="T133" s="23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7" t="s">
        <v>157</v>
      </c>
      <c r="AT133" s="237" t="s">
        <v>152</v>
      </c>
      <c r="AU133" s="237" t="s">
        <v>83</v>
      </c>
      <c r="AY133" s="17" t="s">
        <v>150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17" t="s">
        <v>81</v>
      </c>
      <c r="BK133" s="238">
        <f>ROUND(I133*H133,2)</f>
        <v>0</v>
      </c>
      <c r="BL133" s="17" t="s">
        <v>157</v>
      </c>
      <c r="BM133" s="237" t="s">
        <v>800</v>
      </c>
    </row>
    <row r="134" s="2" customFormat="1">
      <c r="A134" s="38"/>
      <c r="B134" s="39"/>
      <c r="C134" s="40"/>
      <c r="D134" s="239" t="s">
        <v>159</v>
      </c>
      <c r="E134" s="40"/>
      <c r="F134" s="240" t="s">
        <v>606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159</v>
      </c>
      <c r="AU134" s="17" t="s">
        <v>83</v>
      </c>
    </row>
    <row r="135" s="2" customFormat="1">
      <c r="A135" s="38"/>
      <c r="B135" s="39"/>
      <c r="C135" s="40"/>
      <c r="D135" s="244" t="s">
        <v>161</v>
      </c>
      <c r="E135" s="40"/>
      <c r="F135" s="245" t="s">
        <v>607</v>
      </c>
      <c r="G135" s="40"/>
      <c r="H135" s="40"/>
      <c r="I135" s="241"/>
      <c r="J135" s="40"/>
      <c r="K135" s="40"/>
      <c r="L135" s="44"/>
      <c r="M135" s="242"/>
      <c r="N135" s="24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161</v>
      </c>
      <c r="AU135" s="17" t="s">
        <v>83</v>
      </c>
    </row>
    <row r="136" s="15" customFormat="1">
      <c r="A136" s="15"/>
      <c r="B136" s="278"/>
      <c r="C136" s="279"/>
      <c r="D136" s="239" t="s">
        <v>163</v>
      </c>
      <c r="E136" s="280" t="s">
        <v>1</v>
      </c>
      <c r="F136" s="281" t="s">
        <v>801</v>
      </c>
      <c r="G136" s="279"/>
      <c r="H136" s="280" t="s">
        <v>1</v>
      </c>
      <c r="I136" s="282"/>
      <c r="J136" s="279"/>
      <c r="K136" s="279"/>
      <c r="L136" s="283"/>
      <c r="M136" s="284"/>
      <c r="N136" s="285"/>
      <c r="O136" s="285"/>
      <c r="P136" s="285"/>
      <c r="Q136" s="285"/>
      <c r="R136" s="285"/>
      <c r="S136" s="285"/>
      <c r="T136" s="28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7" t="s">
        <v>163</v>
      </c>
      <c r="AU136" s="287" t="s">
        <v>83</v>
      </c>
      <c r="AV136" s="15" t="s">
        <v>81</v>
      </c>
      <c r="AW136" s="15" t="s">
        <v>30</v>
      </c>
      <c r="AX136" s="15" t="s">
        <v>73</v>
      </c>
      <c r="AY136" s="287" t="s">
        <v>150</v>
      </c>
    </row>
    <row r="137" s="13" customFormat="1">
      <c r="A137" s="13"/>
      <c r="B137" s="246"/>
      <c r="C137" s="247"/>
      <c r="D137" s="239" t="s">
        <v>163</v>
      </c>
      <c r="E137" s="248" t="s">
        <v>1</v>
      </c>
      <c r="F137" s="249" t="s">
        <v>802</v>
      </c>
      <c r="G137" s="247"/>
      <c r="H137" s="250">
        <v>125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6" t="s">
        <v>163</v>
      </c>
      <c r="AU137" s="256" t="s">
        <v>83</v>
      </c>
      <c r="AV137" s="13" t="s">
        <v>83</v>
      </c>
      <c r="AW137" s="13" t="s">
        <v>30</v>
      </c>
      <c r="AX137" s="13" t="s">
        <v>81</v>
      </c>
      <c r="AY137" s="256" t="s">
        <v>150</v>
      </c>
    </row>
    <row r="138" s="2" customFormat="1" ht="24.15" customHeight="1">
      <c r="A138" s="38"/>
      <c r="B138" s="39"/>
      <c r="C138" s="226" t="s">
        <v>83</v>
      </c>
      <c r="D138" s="226" t="s">
        <v>152</v>
      </c>
      <c r="E138" s="227" t="s">
        <v>803</v>
      </c>
      <c r="F138" s="228" t="s">
        <v>804</v>
      </c>
      <c r="G138" s="229" t="s">
        <v>176</v>
      </c>
      <c r="H138" s="230">
        <v>125</v>
      </c>
      <c r="I138" s="231"/>
      <c r="J138" s="232">
        <f>ROUND(I138*H138,2)</f>
        <v>0</v>
      </c>
      <c r="K138" s="228" t="s">
        <v>156</v>
      </c>
      <c r="L138" s="44"/>
      <c r="M138" s="233" t="s">
        <v>1</v>
      </c>
      <c r="N138" s="234" t="s">
        <v>38</v>
      </c>
      <c r="O138" s="91"/>
      <c r="P138" s="235">
        <f>O138*H138</f>
        <v>0</v>
      </c>
      <c r="Q138" s="235">
        <v>0</v>
      </c>
      <c r="R138" s="235">
        <f>Q138*H138</f>
        <v>0</v>
      </c>
      <c r="S138" s="235">
        <v>0</v>
      </c>
      <c r="T138" s="23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7" t="s">
        <v>157</v>
      </c>
      <c r="AT138" s="237" t="s">
        <v>152</v>
      </c>
      <c r="AU138" s="237" t="s">
        <v>83</v>
      </c>
      <c r="AY138" s="17" t="s">
        <v>150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17" t="s">
        <v>81</v>
      </c>
      <c r="BK138" s="238">
        <f>ROUND(I138*H138,2)</f>
        <v>0</v>
      </c>
      <c r="BL138" s="17" t="s">
        <v>157</v>
      </c>
      <c r="BM138" s="237" t="s">
        <v>805</v>
      </c>
    </row>
    <row r="139" s="2" customFormat="1">
      <c r="A139" s="38"/>
      <c r="B139" s="39"/>
      <c r="C139" s="40"/>
      <c r="D139" s="239" t="s">
        <v>159</v>
      </c>
      <c r="E139" s="40"/>
      <c r="F139" s="240" t="s">
        <v>806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159</v>
      </c>
      <c r="AU139" s="17" t="s">
        <v>83</v>
      </c>
    </row>
    <row r="140" s="2" customFormat="1">
      <c r="A140" s="38"/>
      <c r="B140" s="39"/>
      <c r="C140" s="40"/>
      <c r="D140" s="244" t="s">
        <v>161</v>
      </c>
      <c r="E140" s="40"/>
      <c r="F140" s="245" t="s">
        <v>807</v>
      </c>
      <c r="G140" s="40"/>
      <c r="H140" s="40"/>
      <c r="I140" s="241"/>
      <c r="J140" s="40"/>
      <c r="K140" s="40"/>
      <c r="L140" s="44"/>
      <c r="M140" s="242"/>
      <c r="N140" s="243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161</v>
      </c>
      <c r="AU140" s="17" t="s">
        <v>83</v>
      </c>
    </row>
    <row r="141" s="15" customFormat="1">
      <c r="A141" s="15"/>
      <c r="B141" s="278"/>
      <c r="C141" s="279"/>
      <c r="D141" s="239" t="s">
        <v>163</v>
      </c>
      <c r="E141" s="280" t="s">
        <v>1</v>
      </c>
      <c r="F141" s="281" t="s">
        <v>801</v>
      </c>
      <c r="G141" s="279"/>
      <c r="H141" s="280" t="s">
        <v>1</v>
      </c>
      <c r="I141" s="282"/>
      <c r="J141" s="279"/>
      <c r="K141" s="279"/>
      <c r="L141" s="283"/>
      <c r="M141" s="284"/>
      <c r="N141" s="285"/>
      <c r="O141" s="285"/>
      <c r="P141" s="285"/>
      <c r="Q141" s="285"/>
      <c r="R141" s="285"/>
      <c r="S141" s="285"/>
      <c r="T141" s="28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87" t="s">
        <v>163</v>
      </c>
      <c r="AU141" s="287" t="s">
        <v>83</v>
      </c>
      <c r="AV141" s="15" t="s">
        <v>81</v>
      </c>
      <c r="AW141" s="15" t="s">
        <v>30</v>
      </c>
      <c r="AX141" s="15" t="s">
        <v>73</v>
      </c>
      <c r="AY141" s="287" t="s">
        <v>150</v>
      </c>
    </row>
    <row r="142" s="13" customFormat="1">
      <c r="A142" s="13"/>
      <c r="B142" s="246"/>
      <c r="C142" s="247"/>
      <c r="D142" s="239" t="s">
        <v>163</v>
      </c>
      <c r="E142" s="248" t="s">
        <v>1</v>
      </c>
      <c r="F142" s="249" t="s">
        <v>802</v>
      </c>
      <c r="G142" s="247"/>
      <c r="H142" s="250">
        <v>125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163</v>
      </c>
      <c r="AU142" s="256" t="s">
        <v>83</v>
      </c>
      <c r="AV142" s="13" t="s">
        <v>83</v>
      </c>
      <c r="AW142" s="13" t="s">
        <v>30</v>
      </c>
      <c r="AX142" s="13" t="s">
        <v>81</v>
      </c>
      <c r="AY142" s="256" t="s">
        <v>150</v>
      </c>
    </row>
    <row r="143" s="2" customFormat="1" ht="24.15" customHeight="1">
      <c r="A143" s="38"/>
      <c r="B143" s="39"/>
      <c r="C143" s="226" t="s">
        <v>173</v>
      </c>
      <c r="D143" s="226" t="s">
        <v>152</v>
      </c>
      <c r="E143" s="227" t="s">
        <v>153</v>
      </c>
      <c r="F143" s="228" t="s">
        <v>154</v>
      </c>
      <c r="G143" s="229" t="s">
        <v>155</v>
      </c>
      <c r="H143" s="230">
        <v>3</v>
      </c>
      <c r="I143" s="231"/>
      <c r="J143" s="232">
        <f>ROUND(I143*H143,2)</f>
        <v>0</v>
      </c>
      <c r="K143" s="228" t="s">
        <v>156</v>
      </c>
      <c r="L143" s="44"/>
      <c r="M143" s="233" t="s">
        <v>1</v>
      </c>
      <c r="N143" s="234" t="s">
        <v>38</v>
      </c>
      <c r="O143" s="91"/>
      <c r="P143" s="235">
        <f>O143*H143</f>
        <v>0</v>
      </c>
      <c r="Q143" s="235">
        <v>0</v>
      </c>
      <c r="R143" s="235">
        <f>Q143*H143</f>
        <v>0</v>
      </c>
      <c r="S143" s="235">
        <v>0</v>
      </c>
      <c r="T143" s="23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7" t="s">
        <v>157</v>
      </c>
      <c r="AT143" s="237" t="s">
        <v>152</v>
      </c>
      <c r="AU143" s="237" t="s">
        <v>83</v>
      </c>
      <c r="AY143" s="17" t="s">
        <v>150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17" t="s">
        <v>81</v>
      </c>
      <c r="BK143" s="238">
        <f>ROUND(I143*H143,2)</f>
        <v>0</v>
      </c>
      <c r="BL143" s="17" t="s">
        <v>157</v>
      </c>
      <c r="BM143" s="237" t="s">
        <v>808</v>
      </c>
    </row>
    <row r="144" s="2" customFormat="1">
      <c r="A144" s="38"/>
      <c r="B144" s="39"/>
      <c r="C144" s="40"/>
      <c r="D144" s="239" t="s">
        <v>159</v>
      </c>
      <c r="E144" s="40"/>
      <c r="F144" s="240" t="s">
        <v>160</v>
      </c>
      <c r="G144" s="40"/>
      <c r="H144" s="40"/>
      <c r="I144" s="241"/>
      <c r="J144" s="40"/>
      <c r="K144" s="40"/>
      <c r="L144" s="44"/>
      <c r="M144" s="242"/>
      <c r="N144" s="24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159</v>
      </c>
      <c r="AU144" s="17" t="s">
        <v>83</v>
      </c>
    </row>
    <row r="145" s="2" customFormat="1">
      <c r="A145" s="38"/>
      <c r="B145" s="39"/>
      <c r="C145" s="40"/>
      <c r="D145" s="244" t="s">
        <v>161</v>
      </c>
      <c r="E145" s="40"/>
      <c r="F145" s="245" t="s">
        <v>162</v>
      </c>
      <c r="G145" s="40"/>
      <c r="H145" s="40"/>
      <c r="I145" s="241"/>
      <c r="J145" s="40"/>
      <c r="K145" s="40"/>
      <c r="L145" s="44"/>
      <c r="M145" s="242"/>
      <c r="N145" s="243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161</v>
      </c>
      <c r="AU145" s="17" t="s">
        <v>83</v>
      </c>
    </row>
    <row r="146" s="15" customFormat="1">
      <c r="A146" s="15"/>
      <c r="B146" s="278"/>
      <c r="C146" s="279"/>
      <c r="D146" s="239" t="s">
        <v>163</v>
      </c>
      <c r="E146" s="280" t="s">
        <v>1</v>
      </c>
      <c r="F146" s="281" t="s">
        <v>809</v>
      </c>
      <c r="G146" s="279"/>
      <c r="H146" s="280" t="s">
        <v>1</v>
      </c>
      <c r="I146" s="282"/>
      <c r="J146" s="279"/>
      <c r="K146" s="279"/>
      <c r="L146" s="283"/>
      <c r="M146" s="284"/>
      <c r="N146" s="285"/>
      <c r="O146" s="285"/>
      <c r="P146" s="285"/>
      <c r="Q146" s="285"/>
      <c r="R146" s="285"/>
      <c r="S146" s="285"/>
      <c r="T146" s="28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7" t="s">
        <v>163</v>
      </c>
      <c r="AU146" s="287" t="s">
        <v>83</v>
      </c>
      <c r="AV146" s="15" t="s">
        <v>81</v>
      </c>
      <c r="AW146" s="15" t="s">
        <v>30</v>
      </c>
      <c r="AX146" s="15" t="s">
        <v>73</v>
      </c>
      <c r="AY146" s="287" t="s">
        <v>150</v>
      </c>
    </row>
    <row r="147" s="13" customFormat="1">
      <c r="A147" s="13"/>
      <c r="B147" s="246"/>
      <c r="C147" s="247"/>
      <c r="D147" s="239" t="s">
        <v>163</v>
      </c>
      <c r="E147" s="248" t="s">
        <v>1</v>
      </c>
      <c r="F147" s="249" t="s">
        <v>173</v>
      </c>
      <c r="G147" s="247"/>
      <c r="H147" s="250">
        <v>3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163</v>
      </c>
      <c r="AU147" s="256" t="s">
        <v>83</v>
      </c>
      <c r="AV147" s="13" t="s">
        <v>83</v>
      </c>
      <c r="AW147" s="13" t="s">
        <v>30</v>
      </c>
      <c r="AX147" s="13" t="s">
        <v>73</v>
      </c>
      <c r="AY147" s="256" t="s">
        <v>150</v>
      </c>
    </row>
    <row r="148" s="14" customFormat="1">
      <c r="A148" s="14"/>
      <c r="B148" s="257"/>
      <c r="C148" s="258"/>
      <c r="D148" s="239" t="s">
        <v>163</v>
      </c>
      <c r="E148" s="259" t="s">
        <v>1</v>
      </c>
      <c r="F148" s="260" t="s">
        <v>165</v>
      </c>
      <c r="G148" s="258"/>
      <c r="H148" s="261">
        <v>3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163</v>
      </c>
      <c r="AU148" s="267" t="s">
        <v>83</v>
      </c>
      <c r="AV148" s="14" t="s">
        <v>157</v>
      </c>
      <c r="AW148" s="14" t="s">
        <v>30</v>
      </c>
      <c r="AX148" s="14" t="s">
        <v>81</v>
      </c>
      <c r="AY148" s="267" t="s">
        <v>150</v>
      </c>
    </row>
    <row r="149" s="2" customFormat="1" ht="16.5" customHeight="1">
      <c r="A149" s="38"/>
      <c r="B149" s="39"/>
      <c r="C149" s="268" t="s">
        <v>157</v>
      </c>
      <c r="D149" s="268" t="s">
        <v>166</v>
      </c>
      <c r="E149" s="269" t="s">
        <v>167</v>
      </c>
      <c r="F149" s="270" t="s">
        <v>168</v>
      </c>
      <c r="G149" s="271" t="s">
        <v>169</v>
      </c>
      <c r="H149" s="272">
        <v>7.2000000000000002</v>
      </c>
      <c r="I149" s="273"/>
      <c r="J149" s="274">
        <f>ROUND(I149*H149,2)</f>
        <v>0</v>
      </c>
      <c r="K149" s="270" t="s">
        <v>156</v>
      </c>
      <c r="L149" s="275"/>
      <c r="M149" s="276" t="s">
        <v>1</v>
      </c>
      <c r="N149" s="277" t="s">
        <v>38</v>
      </c>
      <c r="O149" s="91"/>
      <c r="P149" s="235">
        <f>O149*H149</f>
        <v>0</v>
      </c>
      <c r="Q149" s="235">
        <v>1</v>
      </c>
      <c r="R149" s="235">
        <f>Q149*H149</f>
        <v>7.2000000000000002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170</v>
      </c>
      <c r="AT149" s="237" t="s">
        <v>166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81</v>
      </c>
      <c r="BK149" s="238">
        <f>ROUND(I149*H149,2)</f>
        <v>0</v>
      </c>
      <c r="BL149" s="17" t="s">
        <v>157</v>
      </c>
      <c r="BM149" s="237" t="s">
        <v>810</v>
      </c>
    </row>
    <row r="150" s="2" customFormat="1">
      <c r="A150" s="38"/>
      <c r="B150" s="39"/>
      <c r="C150" s="40"/>
      <c r="D150" s="239" t="s">
        <v>159</v>
      </c>
      <c r="E150" s="40"/>
      <c r="F150" s="240" t="s">
        <v>168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83</v>
      </c>
    </row>
    <row r="151" s="15" customFormat="1">
      <c r="A151" s="15"/>
      <c r="B151" s="278"/>
      <c r="C151" s="279"/>
      <c r="D151" s="239" t="s">
        <v>163</v>
      </c>
      <c r="E151" s="280" t="s">
        <v>1</v>
      </c>
      <c r="F151" s="281" t="s">
        <v>809</v>
      </c>
      <c r="G151" s="279"/>
      <c r="H151" s="280" t="s">
        <v>1</v>
      </c>
      <c r="I151" s="282"/>
      <c r="J151" s="279"/>
      <c r="K151" s="279"/>
      <c r="L151" s="283"/>
      <c r="M151" s="284"/>
      <c r="N151" s="285"/>
      <c r="O151" s="285"/>
      <c r="P151" s="285"/>
      <c r="Q151" s="285"/>
      <c r="R151" s="285"/>
      <c r="S151" s="285"/>
      <c r="T151" s="28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87" t="s">
        <v>163</v>
      </c>
      <c r="AU151" s="287" t="s">
        <v>83</v>
      </c>
      <c r="AV151" s="15" t="s">
        <v>81</v>
      </c>
      <c r="AW151" s="15" t="s">
        <v>30</v>
      </c>
      <c r="AX151" s="15" t="s">
        <v>73</v>
      </c>
      <c r="AY151" s="287" t="s">
        <v>150</v>
      </c>
    </row>
    <row r="152" s="13" customFormat="1">
      <c r="A152" s="13"/>
      <c r="B152" s="246"/>
      <c r="C152" s="247"/>
      <c r="D152" s="239" t="s">
        <v>163</v>
      </c>
      <c r="E152" s="248" t="s">
        <v>1</v>
      </c>
      <c r="F152" s="249" t="s">
        <v>811</v>
      </c>
      <c r="G152" s="247"/>
      <c r="H152" s="250">
        <v>7.2000000000000002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6" t="s">
        <v>163</v>
      </c>
      <c r="AU152" s="256" t="s">
        <v>83</v>
      </c>
      <c r="AV152" s="13" t="s">
        <v>83</v>
      </c>
      <c r="AW152" s="13" t="s">
        <v>30</v>
      </c>
      <c r="AX152" s="13" t="s">
        <v>73</v>
      </c>
      <c r="AY152" s="256" t="s">
        <v>150</v>
      </c>
    </row>
    <row r="153" s="14" customFormat="1">
      <c r="A153" s="14"/>
      <c r="B153" s="257"/>
      <c r="C153" s="258"/>
      <c r="D153" s="239" t="s">
        <v>163</v>
      </c>
      <c r="E153" s="259" t="s">
        <v>1</v>
      </c>
      <c r="F153" s="260" t="s">
        <v>165</v>
      </c>
      <c r="G153" s="258"/>
      <c r="H153" s="261">
        <v>7.2000000000000002</v>
      </c>
      <c r="I153" s="262"/>
      <c r="J153" s="258"/>
      <c r="K153" s="258"/>
      <c r="L153" s="263"/>
      <c r="M153" s="264"/>
      <c r="N153" s="265"/>
      <c r="O153" s="265"/>
      <c r="P153" s="265"/>
      <c r="Q153" s="265"/>
      <c r="R153" s="265"/>
      <c r="S153" s="265"/>
      <c r="T153" s="26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7" t="s">
        <v>163</v>
      </c>
      <c r="AU153" s="267" t="s">
        <v>83</v>
      </c>
      <c r="AV153" s="14" t="s">
        <v>157</v>
      </c>
      <c r="AW153" s="14" t="s">
        <v>30</v>
      </c>
      <c r="AX153" s="14" t="s">
        <v>81</v>
      </c>
      <c r="AY153" s="267" t="s">
        <v>150</v>
      </c>
    </row>
    <row r="154" s="2" customFormat="1" ht="24.15" customHeight="1">
      <c r="A154" s="38"/>
      <c r="B154" s="39"/>
      <c r="C154" s="226" t="s">
        <v>188</v>
      </c>
      <c r="D154" s="226" t="s">
        <v>152</v>
      </c>
      <c r="E154" s="227" t="s">
        <v>174</v>
      </c>
      <c r="F154" s="228" t="s">
        <v>175</v>
      </c>
      <c r="G154" s="229" t="s">
        <v>176</v>
      </c>
      <c r="H154" s="230">
        <v>229.75999999999999</v>
      </c>
      <c r="I154" s="231"/>
      <c r="J154" s="232">
        <f>ROUND(I154*H154,2)</f>
        <v>0</v>
      </c>
      <c r="K154" s="228" t="s">
        <v>156</v>
      </c>
      <c r="L154" s="44"/>
      <c r="M154" s="233" t="s">
        <v>1</v>
      </c>
      <c r="N154" s="234" t="s">
        <v>38</v>
      </c>
      <c r="O154" s="91"/>
      <c r="P154" s="235">
        <f>O154*H154</f>
        <v>0</v>
      </c>
      <c r="Q154" s="235">
        <v>0</v>
      </c>
      <c r="R154" s="235">
        <f>Q154*H154</f>
        <v>0</v>
      </c>
      <c r="S154" s="235">
        <v>0</v>
      </c>
      <c r="T154" s="23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7" t="s">
        <v>157</v>
      </c>
      <c r="AT154" s="237" t="s">
        <v>152</v>
      </c>
      <c r="AU154" s="237" t="s">
        <v>83</v>
      </c>
      <c r="AY154" s="17" t="s">
        <v>150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17" t="s">
        <v>81</v>
      </c>
      <c r="BK154" s="238">
        <f>ROUND(I154*H154,2)</f>
        <v>0</v>
      </c>
      <c r="BL154" s="17" t="s">
        <v>157</v>
      </c>
      <c r="BM154" s="237" t="s">
        <v>812</v>
      </c>
    </row>
    <row r="155" s="2" customFormat="1">
      <c r="A155" s="38"/>
      <c r="B155" s="39"/>
      <c r="C155" s="40"/>
      <c r="D155" s="239" t="s">
        <v>159</v>
      </c>
      <c r="E155" s="40"/>
      <c r="F155" s="240" t="s">
        <v>178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159</v>
      </c>
      <c r="AU155" s="17" t="s">
        <v>83</v>
      </c>
    </row>
    <row r="156" s="2" customFormat="1">
      <c r="A156" s="38"/>
      <c r="B156" s="39"/>
      <c r="C156" s="40"/>
      <c r="D156" s="244" t="s">
        <v>161</v>
      </c>
      <c r="E156" s="40"/>
      <c r="F156" s="245" t="s">
        <v>179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161</v>
      </c>
      <c r="AU156" s="17" t="s">
        <v>83</v>
      </c>
    </row>
    <row r="157" s="13" customFormat="1">
      <c r="A157" s="13"/>
      <c r="B157" s="246"/>
      <c r="C157" s="247"/>
      <c r="D157" s="239" t="s">
        <v>163</v>
      </c>
      <c r="E157" s="248" t="s">
        <v>1</v>
      </c>
      <c r="F157" s="249" t="s">
        <v>813</v>
      </c>
      <c r="G157" s="247"/>
      <c r="H157" s="250">
        <v>210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163</v>
      </c>
      <c r="AU157" s="256" t="s">
        <v>83</v>
      </c>
      <c r="AV157" s="13" t="s">
        <v>83</v>
      </c>
      <c r="AW157" s="13" t="s">
        <v>30</v>
      </c>
      <c r="AX157" s="13" t="s">
        <v>73</v>
      </c>
      <c r="AY157" s="256" t="s">
        <v>150</v>
      </c>
    </row>
    <row r="158" s="15" customFormat="1">
      <c r="A158" s="15"/>
      <c r="B158" s="278"/>
      <c r="C158" s="279"/>
      <c r="D158" s="239" t="s">
        <v>163</v>
      </c>
      <c r="E158" s="280" t="s">
        <v>1</v>
      </c>
      <c r="F158" s="281" t="s">
        <v>814</v>
      </c>
      <c r="G158" s="279"/>
      <c r="H158" s="280" t="s">
        <v>1</v>
      </c>
      <c r="I158" s="282"/>
      <c r="J158" s="279"/>
      <c r="K158" s="279"/>
      <c r="L158" s="283"/>
      <c r="M158" s="284"/>
      <c r="N158" s="285"/>
      <c r="O158" s="285"/>
      <c r="P158" s="285"/>
      <c r="Q158" s="285"/>
      <c r="R158" s="285"/>
      <c r="S158" s="285"/>
      <c r="T158" s="28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87" t="s">
        <v>163</v>
      </c>
      <c r="AU158" s="287" t="s">
        <v>83</v>
      </c>
      <c r="AV158" s="15" t="s">
        <v>81</v>
      </c>
      <c r="AW158" s="15" t="s">
        <v>30</v>
      </c>
      <c r="AX158" s="15" t="s">
        <v>73</v>
      </c>
      <c r="AY158" s="287" t="s">
        <v>150</v>
      </c>
    </row>
    <row r="159" s="13" customFormat="1">
      <c r="A159" s="13"/>
      <c r="B159" s="246"/>
      <c r="C159" s="247"/>
      <c r="D159" s="239" t="s">
        <v>163</v>
      </c>
      <c r="E159" s="248" t="s">
        <v>1</v>
      </c>
      <c r="F159" s="249" t="s">
        <v>815</v>
      </c>
      <c r="G159" s="247"/>
      <c r="H159" s="250">
        <v>19.760000000000002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163</v>
      </c>
      <c r="AU159" s="256" t="s">
        <v>83</v>
      </c>
      <c r="AV159" s="13" t="s">
        <v>83</v>
      </c>
      <c r="AW159" s="13" t="s">
        <v>30</v>
      </c>
      <c r="AX159" s="13" t="s">
        <v>73</v>
      </c>
      <c r="AY159" s="256" t="s">
        <v>150</v>
      </c>
    </row>
    <row r="160" s="14" customFormat="1">
      <c r="A160" s="14"/>
      <c r="B160" s="257"/>
      <c r="C160" s="258"/>
      <c r="D160" s="239" t="s">
        <v>163</v>
      </c>
      <c r="E160" s="259" t="s">
        <v>1</v>
      </c>
      <c r="F160" s="260" t="s">
        <v>165</v>
      </c>
      <c r="G160" s="258"/>
      <c r="H160" s="261">
        <v>229.75999999999999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163</v>
      </c>
      <c r="AU160" s="267" t="s">
        <v>83</v>
      </c>
      <c r="AV160" s="14" t="s">
        <v>157</v>
      </c>
      <c r="AW160" s="14" t="s">
        <v>30</v>
      </c>
      <c r="AX160" s="14" t="s">
        <v>81</v>
      </c>
      <c r="AY160" s="267" t="s">
        <v>150</v>
      </c>
    </row>
    <row r="161" s="2" customFormat="1" ht="37.8" customHeight="1">
      <c r="A161" s="38"/>
      <c r="B161" s="39"/>
      <c r="C161" s="226" t="s">
        <v>193</v>
      </c>
      <c r="D161" s="226" t="s">
        <v>152</v>
      </c>
      <c r="E161" s="227" t="s">
        <v>182</v>
      </c>
      <c r="F161" s="228" t="s">
        <v>183</v>
      </c>
      <c r="G161" s="229" t="s">
        <v>176</v>
      </c>
      <c r="H161" s="230">
        <v>34.759999999999998</v>
      </c>
      <c r="I161" s="231"/>
      <c r="J161" s="232">
        <f>ROUND(I161*H161,2)</f>
        <v>0</v>
      </c>
      <c r="K161" s="228" t="s">
        <v>156</v>
      </c>
      <c r="L161" s="44"/>
      <c r="M161" s="233" t="s">
        <v>1</v>
      </c>
      <c r="N161" s="234" t="s">
        <v>38</v>
      </c>
      <c r="O161" s="91"/>
      <c r="P161" s="235">
        <f>O161*H161</f>
        <v>0</v>
      </c>
      <c r="Q161" s="235">
        <v>0</v>
      </c>
      <c r="R161" s="235">
        <f>Q161*H161</f>
        <v>0</v>
      </c>
      <c r="S161" s="235">
        <v>0</v>
      </c>
      <c r="T161" s="23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7" t="s">
        <v>157</v>
      </c>
      <c r="AT161" s="237" t="s">
        <v>152</v>
      </c>
      <c r="AU161" s="237" t="s">
        <v>83</v>
      </c>
      <c r="AY161" s="17" t="s">
        <v>150</v>
      </c>
      <c r="BE161" s="238">
        <f>IF(N161="základní",J161,0)</f>
        <v>0</v>
      </c>
      <c r="BF161" s="238">
        <f>IF(N161="snížená",J161,0)</f>
        <v>0</v>
      </c>
      <c r="BG161" s="238">
        <f>IF(N161="zákl. přenesená",J161,0)</f>
        <v>0</v>
      </c>
      <c r="BH161" s="238">
        <f>IF(N161="sníž. přenesená",J161,0)</f>
        <v>0</v>
      </c>
      <c r="BI161" s="238">
        <f>IF(N161="nulová",J161,0)</f>
        <v>0</v>
      </c>
      <c r="BJ161" s="17" t="s">
        <v>81</v>
      </c>
      <c r="BK161" s="238">
        <f>ROUND(I161*H161,2)</f>
        <v>0</v>
      </c>
      <c r="BL161" s="17" t="s">
        <v>157</v>
      </c>
      <c r="BM161" s="237" t="s">
        <v>816</v>
      </c>
    </row>
    <row r="162" s="2" customFormat="1">
      <c r="A162" s="38"/>
      <c r="B162" s="39"/>
      <c r="C162" s="40"/>
      <c r="D162" s="239" t="s">
        <v>159</v>
      </c>
      <c r="E162" s="40"/>
      <c r="F162" s="240" t="s">
        <v>185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159</v>
      </c>
      <c r="AU162" s="17" t="s">
        <v>83</v>
      </c>
    </row>
    <row r="163" s="2" customFormat="1">
      <c r="A163" s="38"/>
      <c r="B163" s="39"/>
      <c r="C163" s="40"/>
      <c r="D163" s="244" t="s">
        <v>161</v>
      </c>
      <c r="E163" s="40"/>
      <c r="F163" s="245" t="s">
        <v>186</v>
      </c>
      <c r="G163" s="40"/>
      <c r="H163" s="40"/>
      <c r="I163" s="241"/>
      <c r="J163" s="40"/>
      <c r="K163" s="40"/>
      <c r="L163" s="44"/>
      <c r="M163" s="242"/>
      <c r="N163" s="24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161</v>
      </c>
      <c r="AU163" s="17" t="s">
        <v>83</v>
      </c>
    </row>
    <row r="164" s="15" customFormat="1">
      <c r="A164" s="15"/>
      <c r="B164" s="278"/>
      <c r="C164" s="279"/>
      <c r="D164" s="239" t="s">
        <v>163</v>
      </c>
      <c r="E164" s="280" t="s">
        <v>1</v>
      </c>
      <c r="F164" s="281" t="s">
        <v>814</v>
      </c>
      <c r="G164" s="279"/>
      <c r="H164" s="280" t="s">
        <v>1</v>
      </c>
      <c r="I164" s="282"/>
      <c r="J164" s="279"/>
      <c r="K164" s="279"/>
      <c r="L164" s="283"/>
      <c r="M164" s="284"/>
      <c r="N164" s="285"/>
      <c r="O164" s="285"/>
      <c r="P164" s="285"/>
      <c r="Q164" s="285"/>
      <c r="R164" s="285"/>
      <c r="S164" s="285"/>
      <c r="T164" s="28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7" t="s">
        <v>163</v>
      </c>
      <c r="AU164" s="287" t="s">
        <v>83</v>
      </c>
      <c r="AV164" s="15" t="s">
        <v>81</v>
      </c>
      <c r="AW164" s="15" t="s">
        <v>30</v>
      </c>
      <c r="AX164" s="15" t="s">
        <v>73</v>
      </c>
      <c r="AY164" s="287" t="s">
        <v>150</v>
      </c>
    </row>
    <row r="165" s="13" customFormat="1">
      <c r="A165" s="13"/>
      <c r="B165" s="246"/>
      <c r="C165" s="247"/>
      <c r="D165" s="239" t="s">
        <v>163</v>
      </c>
      <c r="E165" s="248" t="s">
        <v>1</v>
      </c>
      <c r="F165" s="249" t="s">
        <v>815</v>
      </c>
      <c r="G165" s="247"/>
      <c r="H165" s="250">
        <v>19.760000000000002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163</v>
      </c>
      <c r="AU165" s="256" t="s">
        <v>83</v>
      </c>
      <c r="AV165" s="13" t="s">
        <v>83</v>
      </c>
      <c r="AW165" s="13" t="s">
        <v>30</v>
      </c>
      <c r="AX165" s="13" t="s">
        <v>73</v>
      </c>
      <c r="AY165" s="256" t="s">
        <v>150</v>
      </c>
    </row>
    <row r="166" s="13" customFormat="1">
      <c r="A166" s="13"/>
      <c r="B166" s="246"/>
      <c r="C166" s="247"/>
      <c r="D166" s="239" t="s">
        <v>163</v>
      </c>
      <c r="E166" s="248" t="s">
        <v>1</v>
      </c>
      <c r="F166" s="249" t="s">
        <v>258</v>
      </c>
      <c r="G166" s="247"/>
      <c r="H166" s="250">
        <v>15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163</v>
      </c>
      <c r="AU166" s="256" t="s">
        <v>83</v>
      </c>
      <c r="AV166" s="13" t="s">
        <v>83</v>
      </c>
      <c r="AW166" s="13" t="s">
        <v>30</v>
      </c>
      <c r="AX166" s="13" t="s">
        <v>73</v>
      </c>
      <c r="AY166" s="256" t="s">
        <v>150</v>
      </c>
    </row>
    <row r="167" s="14" customFormat="1">
      <c r="A167" s="14"/>
      <c r="B167" s="257"/>
      <c r="C167" s="258"/>
      <c r="D167" s="239" t="s">
        <v>163</v>
      </c>
      <c r="E167" s="259" t="s">
        <v>1</v>
      </c>
      <c r="F167" s="260" t="s">
        <v>165</v>
      </c>
      <c r="G167" s="258"/>
      <c r="H167" s="261">
        <v>34.760000000000005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163</v>
      </c>
      <c r="AU167" s="267" t="s">
        <v>83</v>
      </c>
      <c r="AV167" s="14" t="s">
        <v>157</v>
      </c>
      <c r="AW167" s="14" t="s">
        <v>30</v>
      </c>
      <c r="AX167" s="14" t="s">
        <v>81</v>
      </c>
      <c r="AY167" s="267" t="s">
        <v>150</v>
      </c>
    </row>
    <row r="168" s="2" customFormat="1" ht="16.5" customHeight="1">
      <c r="A168" s="38"/>
      <c r="B168" s="39"/>
      <c r="C168" s="268" t="s">
        <v>199</v>
      </c>
      <c r="D168" s="268" t="s">
        <v>166</v>
      </c>
      <c r="E168" s="269" t="s">
        <v>189</v>
      </c>
      <c r="F168" s="270" t="s">
        <v>190</v>
      </c>
      <c r="G168" s="271" t="s">
        <v>169</v>
      </c>
      <c r="H168" s="272">
        <v>9.7330000000000005</v>
      </c>
      <c r="I168" s="273"/>
      <c r="J168" s="274">
        <f>ROUND(I168*H168,2)</f>
        <v>0</v>
      </c>
      <c r="K168" s="270" t="s">
        <v>156</v>
      </c>
      <c r="L168" s="275"/>
      <c r="M168" s="276" t="s">
        <v>1</v>
      </c>
      <c r="N168" s="277" t="s">
        <v>38</v>
      </c>
      <c r="O168" s="91"/>
      <c r="P168" s="235">
        <f>O168*H168</f>
        <v>0</v>
      </c>
      <c r="Q168" s="235">
        <v>1</v>
      </c>
      <c r="R168" s="235">
        <f>Q168*H168</f>
        <v>9.7330000000000005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170</v>
      </c>
      <c r="AT168" s="237" t="s">
        <v>166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81</v>
      </c>
      <c r="BK168" s="238">
        <f>ROUND(I168*H168,2)</f>
        <v>0</v>
      </c>
      <c r="BL168" s="17" t="s">
        <v>157</v>
      </c>
      <c r="BM168" s="237" t="s">
        <v>817</v>
      </c>
    </row>
    <row r="169" s="2" customFormat="1">
      <c r="A169" s="38"/>
      <c r="B169" s="39"/>
      <c r="C169" s="40"/>
      <c r="D169" s="239" t="s">
        <v>159</v>
      </c>
      <c r="E169" s="40"/>
      <c r="F169" s="240" t="s">
        <v>190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83</v>
      </c>
    </row>
    <row r="170" s="13" customFormat="1">
      <c r="A170" s="13"/>
      <c r="B170" s="246"/>
      <c r="C170" s="247"/>
      <c r="D170" s="239" t="s">
        <v>163</v>
      </c>
      <c r="E170" s="248" t="s">
        <v>1</v>
      </c>
      <c r="F170" s="249" t="s">
        <v>818</v>
      </c>
      <c r="G170" s="247"/>
      <c r="H170" s="250">
        <v>9.7330000000000005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163</v>
      </c>
      <c r="AU170" s="256" t="s">
        <v>83</v>
      </c>
      <c r="AV170" s="13" t="s">
        <v>83</v>
      </c>
      <c r="AW170" s="13" t="s">
        <v>30</v>
      </c>
      <c r="AX170" s="13" t="s">
        <v>73</v>
      </c>
      <c r="AY170" s="256" t="s">
        <v>150</v>
      </c>
    </row>
    <row r="171" s="14" customFormat="1">
      <c r="A171" s="14"/>
      <c r="B171" s="257"/>
      <c r="C171" s="258"/>
      <c r="D171" s="239" t="s">
        <v>163</v>
      </c>
      <c r="E171" s="259" t="s">
        <v>1</v>
      </c>
      <c r="F171" s="260" t="s">
        <v>165</v>
      </c>
      <c r="G171" s="258"/>
      <c r="H171" s="261">
        <v>9.7330000000000005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163</v>
      </c>
      <c r="AU171" s="267" t="s">
        <v>83</v>
      </c>
      <c r="AV171" s="14" t="s">
        <v>157</v>
      </c>
      <c r="AW171" s="14" t="s">
        <v>30</v>
      </c>
      <c r="AX171" s="14" t="s">
        <v>81</v>
      </c>
      <c r="AY171" s="267" t="s">
        <v>150</v>
      </c>
    </row>
    <row r="172" s="2" customFormat="1" ht="24.15" customHeight="1">
      <c r="A172" s="38"/>
      <c r="B172" s="39"/>
      <c r="C172" s="226" t="s">
        <v>170</v>
      </c>
      <c r="D172" s="226" t="s">
        <v>152</v>
      </c>
      <c r="E172" s="227" t="s">
        <v>194</v>
      </c>
      <c r="F172" s="228" t="s">
        <v>195</v>
      </c>
      <c r="G172" s="229" t="s">
        <v>176</v>
      </c>
      <c r="H172" s="230">
        <v>229.75999999999999</v>
      </c>
      <c r="I172" s="231"/>
      <c r="J172" s="232">
        <f>ROUND(I172*H172,2)</f>
        <v>0</v>
      </c>
      <c r="K172" s="228" t="s">
        <v>156</v>
      </c>
      <c r="L172" s="44"/>
      <c r="M172" s="233" t="s">
        <v>1</v>
      </c>
      <c r="N172" s="234" t="s">
        <v>38</v>
      </c>
      <c r="O172" s="91"/>
      <c r="P172" s="235">
        <f>O172*H172</f>
        <v>0</v>
      </c>
      <c r="Q172" s="235">
        <v>0</v>
      </c>
      <c r="R172" s="235">
        <f>Q172*H172</f>
        <v>0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157</v>
      </c>
      <c r="AT172" s="237" t="s">
        <v>152</v>
      </c>
      <c r="AU172" s="237" t="s">
        <v>83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81</v>
      </c>
      <c r="BK172" s="238">
        <f>ROUND(I172*H172,2)</f>
        <v>0</v>
      </c>
      <c r="BL172" s="17" t="s">
        <v>157</v>
      </c>
      <c r="BM172" s="237" t="s">
        <v>819</v>
      </c>
    </row>
    <row r="173" s="2" customFormat="1">
      <c r="A173" s="38"/>
      <c r="B173" s="39"/>
      <c r="C173" s="40"/>
      <c r="D173" s="239" t="s">
        <v>159</v>
      </c>
      <c r="E173" s="40"/>
      <c r="F173" s="240" t="s">
        <v>197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159</v>
      </c>
      <c r="AU173" s="17" t="s">
        <v>83</v>
      </c>
    </row>
    <row r="174" s="2" customFormat="1">
      <c r="A174" s="38"/>
      <c r="B174" s="39"/>
      <c r="C174" s="40"/>
      <c r="D174" s="244" t="s">
        <v>161</v>
      </c>
      <c r="E174" s="40"/>
      <c r="F174" s="245" t="s">
        <v>198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161</v>
      </c>
      <c r="AU174" s="17" t="s">
        <v>83</v>
      </c>
    </row>
    <row r="175" s="13" customFormat="1">
      <c r="A175" s="13"/>
      <c r="B175" s="246"/>
      <c r="C175" s="247"/>
      <c r="D175" s="239" t="s">
        <v>163</v>
      </c>
      <c r="E175" s="248" t="s">
        <v>1</v>
      </c>
      <c r="F175" s="249" t="s">
        <v>813</v>
      </c>
      <c r="G175" s="247"/>
      <c r="H175" s="250">
        <v>210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163</v>
      </c>
      <c r="AU175" s="256" t="s">
        <v>83</v>
      </c>
      <c r="AV175" s="13" t="s">
        <v>83</v>
      </c>
      <c r="AW175" s="13" t="s">
        <v>30</v>
      </c>
      <c r="AX175" s="13" t="s">
        <v>73</v>
      </c>
      <c r="AY175" s="256" t="s">
        <v>150</v>
      </c>
    </row>
    <row r="176" s="15" customFormat="1">
      <c r="A176" s="15"/>
      <c r="B176" s="278"/>
      <c r="C176" s="279"/>
      <c r="D176" s="239" t="s">
        <v>163</v>
      </c>
      <c r="E176" s="280" t="s">
        <v>1</v>
      </c>
      <c r="F176" s="281" t="s">
        <v>814</v>
      </c>
      <c r="G176" s="279"/>
      <c r="H176" s="280" t="s">
        <v>1</v>
      </c>
      <c r="I176" s="282"/>
      <c r="J176" s="279"/>
      <c r="K176" s="279"/>
      <c r="L176" s="283"/>
      <c r="M176" s="284"/>
      <c r="N176" s="285"/>
      <c r="O176" s="285"/>
      <c r="P176" s="285"/>
      <c r="Q176" s="285"/>
      <c r="R176" s="285"/>
      <c r="S176" s="285"/>
      <c r="T176" s="28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87" t="s">
        <v>163</v>
      </c>
      <c r="AU176" s="287" t="s">
        <v>83</v>
      </c>
      <c r="AV176" s="15" t="s">
        <v>81</v>
      </c>
      <c r="AW176" s="15" t="s">
        <v>30</v>
      </c>
      <c r="AX176" s="15" t="s">
        <v>73</v>
      </c>
      <c r="AY176" s="287" t="s">
        <v>150</v>
      </c>
    </row>
    <row r="177" s="13" customFormat="1">
      <c r="A177" s="13"/>
      <c r="B177" s="246"/>
      <c r="C177" s="247"/>
      <c r="D177" s="239" t="s">
        <v>163</v>
      </c>
      <c r="E177" s="248" t="s">
        <v>1</v>
      </c>
      <c r="F177" s="249" t="s">
        <v>815</v>
      </c>
      <c r="G177" s="247"/>
      <c r="H177" s="250">
        <v>19.760000000000002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6" t="s">
        <v>163</v>
      </c>
      <c r="AU177" s="256" t="s">
        <v>83</v>
      </c>
      <c r="AV177" s="13" t="s">
        <v>83</v>
      </c>
      <c r="AW177" s="13" t="s">
        <v>30</v>
      </c>
      <c r="AX177" s="13" t="s">
        <v>73</v>
      </c>
      <c r="AY177" s="256" t="s">
        <v>150</v>
      </c>
    </row>
    <row r="178" s="14" customFormat="1">
      <c r="A178" s="14"/>
      <c r="B178" s="257"/>
      <c r="C178" s="258"/>
      <c r="D178" s="239" t="s">
        <v>163</v>
      </c>
      <c r="E178" s="259" t="s">
        <v>1</v>
      </c>
      <c r="F178" s="260" t="s">
        <v>165</v>
      </c>
      <c r="G178" s="258"/>
      <c r="H178" s="261">
        <v>229.75999999999999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7" t="s">
        <v>163</v>
      </c>
      <c r="AU178" s="267" t="s">
        <v>83</v>
      </c>
      <c r="AV178" s="14" t="s">
        <v>157</v>
      </c>
      <c r="AW178" s="14" t="s">
        <v>30</v>
      </c>
      <c r="AX178" s="14" t="s">
        <v>81</v>
      </c>
      <c r="AY178" s="267" t="s">
        <v>150</v>
      </c>
    </row>
    <row r="179" s="2" customFormat="1" ht="16.5" customHeight="1">
      <c r="A179" s="38"/>
      <c r="B179" s="39"/>
      <c r="C179" s="268" t="s">
        <v>206</v>
      </c>
      <c r="D179" s="268" t="s">
        <v>166</v>
      </c>
      <c r="E179" s="269" t="s">
        <v>820</v>
      </c>
      <c r="F179" s="270" t="s">
        <v>821</v>
      </c>
      <c r="G179" s="271" t="s">
        <v>202</v>
      </c>
      <c r="H179" s="272">
        <v>5.9950000000000001</v>
      </c>
      <c r="I179" s="273"/>
      <c r="J179" s="274">
        <f>ROUND(I179*H179,2)</f>
        <v>0</v>
      </c>
      <c r="K179" s="270" t="s">
        <v>156</v>
      </c>
      <c r="L179" s="275"/>
      <c r="M179" s="276" t="s">
        <v>1</v>
      </c>
      <c r="N179" s="277" t="s">
        <v>38</v>
      </c>
      <c r="O179" s="91"/>
      <c r="P179" s="235">
        <f>O179*H179</f>
        <v>0</v>
      </c>
      <c r="Q179" s="235">
        <v>0.001</v>
      </c>
      <c r="R179" s="235">
        <f>Q179*H179</f>
        <v>0.0059950000000000003</v>
      </c>
      <c r="S179" s="235">
        <v>0</v>
      </c>
      <c r="T179" s="23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7" t="s">
        <v>170</v>
      </c>
      <c r="AT179" s="237" t="s">
        <v>166</v>
      </c>
      <c r="AU179" s="237" t="s">
        <v>83</v>
      </c>
      <c r="AY179" s="17" t="s">
        <v>150</v>
      </c>
      <c r="BE179" s="238">
        <f>IF(N179="základní",J179,0)</f>
        <v>0</v>
      </c>
      <c r="BF179" s="238">
        <f>IF(N179="snížená",J179,0)</f>
        <v>0</v>
      </c>
      <c r="BG179" s="238">
        <f>IF(N179="zákl. přenesená",J179,0)</f>
        <v>0</v>
      </c>
      <c r="BH179" s="238">
        <f>IF(N179="sníž. přenesená",J179,0)</f>
        <v>0</v>
      </c>
      <c r="BI179" s="238">
        <f>IF(N179="nulová",J179,0)</f>
        <v>0</v>
      </c>
      <c r="BJ179" s="17" t="s">
        <v>81</v>
      </c>
      <c r="BK179" s="238">
        <f>ROUND(I179*H179,2)</f>
        <v>0</v>
      </c>
      <c r="BL179" s="17" t="s">
        <v>157</v>
      </c>
      <c r="BM179" s="237" t="s">
        <v>822</v>
      </c>
    </row>
    <row r="180" s="2" customFormat="1">
      <c r="A180" s="38"/>
      <c r="B180" s="39"/>
      <c r="C180" s="40"/>
      <c r="D180" s="239" t="s">
        <v>159</v>
      </c>
      <c r="E180" s="40"/>
      <c r="F180" s="240" t="s">
        <v>821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159</v>
      </c>
      <c r="AU180" s="17" t="s">
        <v>83</v>
      </c>
    </row>
    <row r="181" s="15" customFormat="1">
      <c r="A181" s="15"/>
      <c r="B181" s="278"/>
      <c r="C181" s="279"/>
      <c r="D181" s="239" t="s">
        <v>163</v>
      </c>
      <c r="E181" s="280" t="s">
        <v>1</v>
      </c>
      <c r="F181" s="281" t="s">
        <v>204</v>
      </c>
      <c r="G181" s="279"/>
      <c r="H181" s="280" t="s">
        <v>1</v>
      </c>
      <c r="I181" s="282"/>
      <c r="J181" s="279"/>
      <c r="K181" s="279"/>
      <c r="L181" s="283"/>
      <c r="M181" s="284"/>
      <c r="N181" s="285"/>
      <c r="O181" s="285"/>
      <c r="P181" s="285"/>
      <c r="Q181" s="285"/>
      <c r="R181" s="285"/>
      <c r="S181" s="285"/>
      <c r="T181" s="28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87" t="s">
        <v>163</v>
      </c>
      <c r="AU181" s="287" t="s">
        <v>83</v>
      </c>
      <c r="AV181" s="15" t="s">
        <v>81</v>
      </c>
      <c r="AW181" s="15" t="s">
        <v>30</v>
      </c>
      <c r="AX181" s="15" t="s">
        <v>73</v>
      </c>
      <c r="AY181" s="287" t="s">
        <v>150</v>
      </c>
    </row>
    <row r="182" s="13" customFormat="1">
      <c r="A182" s="13"/>
      <c r="B182" s="246"/>
      <c r="C182" s="247"/>
      <c r="D182" s="239" t="s">
        <v>163</v>
      </c>
      <c r="E182" s="248" t="s">
        <v>1</v>
      </c>
      <c r="F182" s="249" t="s">
        <v>823</v>
      </c>
      <c r="G182" s="247"/>
      <c r="H182" s="250">
        <v>5.9950000000000001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6" t="s">
        <v>163</v>
      </c>
      <c r="AU182" s="256" t="s">
        <v>83</v>
      </c>
      <c r="AV182" s="13" t="s">
        <v>83</v>
      </c>
      <c r="AW182" s="13" t="s">
        <v>30</v>
      </c>
      <c r="AX182" s="13" t="s">
        <v>81</v>
      </c>
      <c r="AY182" s="256" t="s">
        <v>150</v>
      </c>
    </row>
    <row r="183" s="12" customFormat="1" ht="22.8" customHeight="1">
      <c r="A183" s="12"/>
      <c r="B183" s="210"/>
      <c r="C183" s="211"/>
      <c r="D183" s="212" t="s">
        <v>72</v>
      </c>
      <c r="E183" s="224" t="s">
        <v>206</v>
      </c>
      <c r="F183" s="224" t="s">
        <v>207</v>
      </c>
      <c r="G183" s="211"/>
      <c r="H183" s="211"/>
      <c r="I183" s="214"/>
      <c r="J183" s="225">
        <f>BK183</f>
        <v>0</v>
      </c>
      <c r="K183" s="211"/>
      <c r="L183" s="216"/>
      <c r="M183" s="217"/>
      <c r="N183" s="218"/>
      <c r="O183" s="218"/>
      <c r="P183" s="219">
        <f>SUM(P184:P191)</f>
        <v>0</v>
      </c>
      <c r="Q183" s="218"/>
      <c r="R183" s="219">
        <f>SUM(R184:R191)</f>
        <v>0</v>
      </c>
      <c r="S183" s="218"/>
      <c r="T183" s="220">
        <f>SUM(T184:T191)</f>
        <v>5.4240000000000013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1" t="s">
        <v>81</v>
      </c>
      <c r="AT183" s="222" t="s">
        <v>72</v>
      </c>
      <c r="AU183" s="222" t="s">
        <v>81</v>
      </c>
      <c r="AY183" s="221" t="s">
        <v>150</v>
      </c>
      <c r="BK183" s="223">
        <f>SUM(BK184:BK191)</f>
        <v>0</v>
      </c>
    </row>
    <row r="184" s="2" customFormat="1" ht="33" customHeight="1">
      <c r="A184" s="38"/>
      <c r="B184" s="39"/>
      <c r="C184" s="226" t="s">
        <v>221</v>
      </c>
      <c r="D184" s="226" t="s">
        <v>152</v>
      </c>
      <c r="E184" s="227" t="s">
        <v>447</v>
      </c>
      <c r="F184" s="228" t="s">
        <v>448</v>
      </c>
      <c r="G184" s="229" t="s">
        <v>155</v>
      </c>
      <c r="H184" s="230">
        <v>2.2200000000000002</v>
      </c>
      <c r="I184" s="231"/>
      <c r="J184" s="232">
        <f>ROUND(I184*H184,2)</f>
        <v>0</v>
      </c>
      <c r="K184" s="228" t="s">
        <v>156</v>
      </c>
      <c r="L184" s="44"/>
      <c r="M184" s="233" t="s">
        <v>1</v>
      </c>
      <c r="N184" s="234" t="s">
        <v>38</v>
      </c>
      <c r="O184" s="91"/>
      <c r="P184" s="235">
        <f>O184*H184</f>
        <v>0</v>
      </c>
      <c r="Q184" s="235">
        <v>0</v>
      </c>
      <c r="R184" s="235">
        <f>Q184*H184</f>
        <v>0</v>
      </c>
      <c r="S184" s="235">
        <v>2.2000000000000002</v>
      </c>
      <c r="T184" s="236">
        <f>S184*H184</f>
        <v>4.8840000000000012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157</v>
      </c>
      <c r="AT184" s="237" t="s">
        <v>152</v>
      </c>
      <c r="AU184" s="237" t="s">
        <v>83</v>
      </c>
      <c r="AY184" s="17" t="s">
        <v>150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81</v>
      </c>
      <c r="BK184" s="238">
        <f>ROUND(I184*H184,2)</f>
        <v>0</v>
      </c>
      <c r="BL184" s="17" t="s">
        <v>157</v>
      </c>
      <c r="BM184" s="237" t="s">
        <v>824</v>
      </c>
    </row>
    <row r="185" s="2" customFormat="1">
      <c r="A185" s="38"/>
      <c r="B185" s="39"/>
      <c r="C185" s="40"/>
      <c r="D185" s="239" t="s">
        <v>159</v>
      </c>
      <c r="E185" s="40"/>
      <c r="F185" s="240" t="s">
        <v>450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83</v>
      </c>
    </row>
    <row r="186" s="2" customFormat="1">
      <c r="A186" s="38"/>
      <c r="B186" s="39"/>
      <c r="C186" s="40"/>
      <c r="D186" s="244" t="s">
        <v>161</v>
      </c>
      <c r="E186" s="40"/>
      <c r="F186" s="245" t="s">
        <v>451</v>
      </c>
      <c r="G186" s="40"/>
      <c r="H186" s="40"/>
      <c r="I186" s="241"/>
      <c r="J186" s="40"/>
      <c r="K186" s="40"/>
      <c r="L186" s="44"/>
      <c r="M186" s="242"/>
      <c r="N186" s="243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161</v>
      </c>
      <c r="AU186" s="17" t="s">
        <v>83</v>
      </c>
    </row>
    <row r="187" s="13" customFormat="1">
      <c r="A187" s="13"/>
      <c r="B187" s="246"/>
      <c r="C187" s="247"/>
      <c r="D187" s="239" t="s">
        <v>163</v>
      </c>
      <c r="E187" s="248" t="s">
        <v>1</v>
      </c>
      <c r="F187" s="249" t="s">
        <v>825</v>
      </c>
      <c r="G187" s="247"/>
      <c r="H187" s="250">
        <v>2.2200000000000002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6" t="s">
        <v>163</v>
      </c>
      <c r="AU187" s="256" t="s">
        <v>83</v>
      </c>
      <c r="AV187" s="13" t="s">
        <v>83</v>
      </c>
      <c r="AW187" s="13" t="s">
        <v>30</v>
      </c>
      <c r="AX187" s="13" t="s">
        <v>73</v>
      </c>
      <c r="AY187" s="256" t="s">
        <v>150</v>
      </c>
    </row>
    <row r="188" s="14" customFormat="1">
      <c r="A188" s="14"/>
      <c r="B188" s="257"/>
      <c r="C188" s="258"/>
      <c r="D188" s="239" t="s">
        <v>163</v>
      </c>
      <c r="E188" s="259" t="s">
        <v>1</v>
      </c>
      <c r="F188" s="260" t="s">
        <v>165</v>
      </c>
      <c r="G188" s="258"/>
      <c r="H188" s="261">
        <v>2.2200000000000002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7" t="s">
        <v>163</v>
      </c>
      <c r="AU188" s="267" t="s">
        <v>83</v>
      </c>
      <c r="AV188" s="14" t="s">
        <v>157</v>
      </c>
      <c r="AW188" s="14" t="s">
        <v>30</v>
      </c>
      <c r="AX188" s="14" t="s">
        <v>81</v>
      </c>
      <c r="AY188" s="267" t="s">
        <v>150</v>
      </c>
    </row>
    <row r="189" s="2" customFormat="1" ht="24.15" customHeight="1">
      <c r="A189" s="38"/>
      <c r="B189" s="39"/>
      <c r="C189" s="226" t="s">
        <v>229</v>
      </c>
      <c r="D189" s="226" t="s">
        <v>152</v>
      </c>
      <c r="E189" s="227" t="s">
        <v>826</v>
      </c>
      <c r="F189" s="228" t="s">
        <v>827</v>
      </c>
      <c r="G189" s="229" t="s">
        <v>322</v>
      </c>
      <c r="H189" s="230">
        <v>10</v>
      </c>
      <c r="I189" s="231"/>
      <c r="J189" s="232">
        <f>ROUND(I189*H189,2)</f>
        <v>0</v>
      </c>
      <c r="K189" s="228" t="s">
        <v>156</v>
      </c>
      <c r="L189" s="44"/>
      <c r="M189" s="233" t="s">
        <v>1</v>
      </c>
      <c r="N189" s="234" t="s">
        <v>38</v>
      </c>
      <c r="O189" s="91"/>
      <c r="P189" s="235">
        <f>O189*H189</f>
        <v>0</v>
      </c>
      <c r="Q189" s="235">
        <v>0</v>
      </c>
      <c r="R189" s="235">
        <f>Q189*H189</f>
        <v>0</v>
      </c>
      <c r="S189" s="235">
        <v>0.053999999999999999</v>
      </c>
      <c r="T189" s="236">
        <f>S189*H189</f>
        <v>0.54000000000000004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7" t="s">
        <v>157</v>
      </c>
      <c r="AT189" s="237" t="s">
        <v>152</v>
      </c>
      <c r="AU189" s="237" t="s">
        <v>83</v>
      </c>
      <c r="AY189" s="17" t="s">
        <v>150</v>
      </c>
      <c r="BE189" s="238">
        <f>IF(N189="základní",J189,0)</f>
        <v>0</v>
      </c>
      <c r="BF189" s="238">
        <f>IF(N189="snížená",J189,0)</f>
        <v>0</v>
      </c>
      <c r="BG189" s="238">
        <f>IF(N189="zákl. přenesená",J189,0)</f>
        <v>0</v>
      </c>
      <c r="BH189" s="238">
        <f>IF(N189="sníž. přenesená",J189,0)</f>
        <v>0</v>
      </c>
      <c r="BI189" s="238">
        <f>IF(N189="nulová",J189,0)</f>
        <v>0</v>
      </c>
      <c r="BJ189" s="17" t="s">
        <v>81</v>
      </c>
      <c r="BK189" s="238">
        <f>ROUND(I189*H189,2)</f>
        <v>0</v>
      </c>
      <c r="BL189" s="17" t="s">
        <v>157</v>
      </c>
      <c r="BM189" s="237" t="s">
        <v>828</v>
      </c>
    </row>
    <row r="190" s="2" customFormat="1">
      <c r="A190" s="38"/>
      <c r="B190" s="39"/>
      <c r="C190" s="40"/>
      <c r="D190" s="239" t="s">
        <v>159</v>
      </c>
      <c r="E190" s="40"/>
      <c r="F190" s="240" t="s">
        <v>829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159</v>
      </c>
      <c r="AU190" s="17" t="s">
        <v>83</v>
      </c>
    </row>
    <row r="191" s="2" customFormat="1">
      <c r="A191" s="38"/>
      <c r="B191" s="39"/>
      <c r="C191" s="40"/>
      <c r="D191" s="244" t="s">
        <v>161</v>
      </c>
      <c r="E191" s="40"/>
      <c r="F191" s="245" t="s">
        <v>830</v>
      </c>
      <c r="G191" s="40"/>
      <c r="H191" s="40"/>
      <c r="I191" s="241"/>
      <c r="J191" s="40"/>
      <c r="K191" s="40"/>
      <c r="L191" s="44"/>
      <c r="M191" s="242"/>
      <c r="N191" s="24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161</v>
      </c>
      <c r="AU191" s="17" t="s">
        <v>83</v>
      </c>
    </row>
    <row r="192" s="12" customFormat="1" ht="22.8" customHeight="1">
      <c r="A192" s="12"/>
      <c r="B192" s="210"/>
      <c r="C192" s="211"/>
      <c r="D192" s="212" t="s">
        <v>72</v>
      </c>
      <c r="E192" s="224" t="s">
        <v>677</v>
      </c>
      <c r="F192" s="224" t="s">
        <v>678</v>
      </c>
      <c r="G192" s="211"/>
      <c r="H192" s="211"/>
      <c r="I192" s="214"/>
      <c r="J192" s="225">
        <f>BK192</f>
        <v>0</v>
      </c>
      <c r="K192" s="211"/>
      <c r="L192" s="216"/>
      <c r="M192" s="217"/>
      <c r="N192" s="218"/>
      <c r="O192" s="218"/>
      <c r="P192" s="219">
        <f>SUM(P193:P209)</f>
        <v>0</v>
      </c>
      <c r="Q192" s="218"/>
      <c r="R192" s="219">
        <f>SUM(R193:R209)</f>
        <v>0</v>
      </c>
      <c r="S192" s="218"/>
      <c r="T192" s="220">
        <f>SUM(T193:T209)</f>
        <v>2.6919599999999999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1" t="s">
        <v>81</v>
      </c>
      <c r="AT192" s="222" t="s">
        <v>72</v>
      </c>
      <c r="AU192" s="222" t="s">
        <v>81</v>
      </c>
      <c r="AY192" s="221" t="s">
        <v>150</v>
      </c>
      <c r="BK192" s="223">
        <f>SUM(BK193:BK209)</f>
        <v>0</v>
      </c>
    </row>
    <row r="193" s="2" customFormat="1" ht="33" customHeight="1">
      <c r="A193" s="38"/>
      <c r="B193" s="39"/>
      <c r="C193" s="226" t="s">
        <v>8</v>
      </c>
      <c r="D193" s="226" t="s">
        <v>152</v>
      </c>
      <c r="E193" s="227" t="s">
        <v>441</v>
      </c>
      <c r="F193" s="228" t="s">
        <v>442</v>
      </c>
      <c r="G193" s="229" t="s">
        <v>155</v>
      </c>
      <c r="H193" s="230">
        <v>0.90000000000000002</v>
      </c>
      <c r="I193" s="231"/>
      <c r="J193" s="232">
        <f>ROUND(I193*H193,2)</f>
        <v>0</v>
      </c>
      <c r="K193" s="228" t="s">
        <v>156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1.5940000000000001</v>
      </c>
      <c r="T193" s="236">
        <f>S193*H193</f>
        <v>1.4346000000000001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157</v>
      </c>
      <c r="AT193" s="237" t="s">
        <v>152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81</v>
      </c>
      <c r="BK193" s="238">
        <f>ROUND(I193*H193,2)</f>
        <v>0</v>
      </c>
      <c r="BL193" s="17" t="s">
        <v>157</v>
      </c>
      <c r="BM193" s="237" t="s">
        <v>831</v>
      </c>
    </row>
    <row r="194" s="2" customFormat="1">
      <c r="A194" s="38"/>
      <c r="B194" s="39"/>
      <c r="C194" s="40"/>
      <c r="D194" s="239" t="s">
        <v>159</v>
      </c>
      <c r="E194" s="40"/>
      <c r="F194" s="240" t="s">
        <v>444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83</v>
      </c>
    </row>
    <row r="195" s="2" customFormat="1">
      <c r="A195" s="38"/>
      <c r="B195" s="39"/>
      <c r="C195" s="40"/>
      <c r="D195" s="244" t="s">
        <v>161</v>
      </c>
      <c r="E195" s="40"/>
      <c r="F195" s="245" t="s">
        <v>445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83</v>
      </c>
    </row>
    <row r="196" s="15" customFormat="1">
      <c r="A196" s="15"/>
      <c r="B196" s="278"/>
      <c r="C196" s="279"/>
      <c r="D196" s="239" t="s">
        <v>163</v>
      </c>
      <c r="E196" s="280" t="s">
        <v>1</v>
      </c>
      <c r="F196" s="281" t="s">
        <v>832</v>
      </c>
      <c r="G196" s="279"/>
      <c r="H196" s="280" t="s">
        <v>1</v>
      </c>
      <c r="I196" s="282"/>
      <c r="J196" s="279"/>
      <c r="K196" s="279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163</v>
      </c>
      <c r="AU196" s="287" t="s">
        <v>83</v>
      </c>
      <c r="AV196" s="15" t="s">
        <v>81</v>
      </c>
      <c r="AW196" s="15" t="s">
        <v>30</v>
      </c>
      <c r="AX196" s="15" t="s">
        <v>73</v>
      </c>
      <c r="AY196" s="287" t="s">
        <v>150</v>
      </c>
    </row>
    <row r="197" s="13" customFormat="1">
      <c r="A197" s="13"/>
      <c r="B197" s="246"/>
      <c r="C197" s="247"/>
      <c r="D197" s="239" t="s">
        <v>163</v>
      </c>
      <c r="E197" s="248" t="s">
        <v>1</v>
      </c>
      <c r="F197" s="249" t="s">
        <v>833</v>
      </c>
      <c r="G197" s="247"/>
      <c r="H197" s="250">
        <v>0.90000000000000002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163</v>
      </c>
      <c r="AU197" s="256" t="s">
        <v>83</v>
      </c>
      <c r="AV197" s="13" t="s">
        <v>83</v>
      </c>
      <c r="AW197" s="13" t="s">
        <v>30</v>
      </c>
      <c r="AX197" s="13" t="s">
        <v>81</v>
      </c>
      <c r="AY197" s="256" t="s">
        <v>150</v>
      </c>
    </row>
    <row r="198" s="2" customFormat="1" ht="24.15" customHeight="1">
      <c r="A198" s="38"/>
      <c r="B198" s="39"/>
      <c r="C198" s="226" t="s">
        <v>243</v>
      </c>
      <c r="D198" s="226" t="s">
        <v>152</v>
      </c>
      <c r="E198" s="227" t="s">
        <v>834</v>
      </c>
      <c r="F198" s="228" t="s">
        <v>835</v>
      </c>
      <c r="G198" s="229" t="s">
        <v>176</v>
      </c>
      <c r="H198" s="230">
        <v>2.1600000000000001</v>
      </c>
      <c r="I198" s="231"/>
      <c r="J198" s="232">
        <f>ROUND(I198*H198,2)</f>
        <v>0</v>
      </c>
      <c r="K198" s="228" t="s">
        <v>156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0.031</v>
      </c>
      <c r="T198" s="236">
        <f>S198*H198</f>
        <v>0.066960000000000006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157</v>
      </c>
      <c r="AT198" s="237" t="s">
        <v>152</v>
      </c>
      <c r="AU198" s="237" t="s">
        <v>83</v>
      </c>
      <c r="AY198" s="17" t="s">
        <v>150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81</v>
      </c>
      <c r="BK198" s="238">
        <f>ROUND(I198*H198,2)</f>
        <v>0</v>
      </c>
      <c r="BL198" s="17" t="s">
        <v>157</v>
      </c>
      <c r="BM198" s="237" t="s">
        <v>836</v>
      </c>
    </row>
    <row r="199" s="2" customFormat="1">
      <c r="A199" s="38"/>
      <c r="B199" s="39"/>
      <c r="C199" s="40"/>
      <c r="D199" s="239" t="s">
        <v>159</v>
      </c>
      <c r="E199" s="40"/>
      <c r="F199" s="240" t="s">
        <v>837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159</v>
      </c>
      <c r="AU199" s="17" t="s">
        <v>83</v>
      </c>
    </row>
    <row r="200" s="2" customFormat="1">
      <c r="A200" s="38"/>
      <c r="B200" s="39"/>
      <c r="C200" s="40"/>
      <c r="D200" s="244" t="s">
        <v>161</v>
      </c>
      <c r="E200" s="40"/>
      <c r="F200" s="245" t="s">
        <v>838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161</v>
      </c>
      <c r="AU200" s="17" t="s">
        <v>83</v>
      </c>
    </row>
    <row r="201" s="13" customFormat="1">
      <c r="A201" s="13"/>
      <c r="B201" s="246"/>
      <c r="C201" s="247"/>
      <c r="D201" s="239" t="s">
        <v>163</v>
      </c>
      <c r="E201" s="248" t="s">
        <v>1</v>
      </c>
      <c r="F201" s="249" t="s">
        <v>839</v>
      </c>
      <c r="G201" s="247"/>
      <c r="H201" s="250">
        <v>2.1600000000000001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163</v>
      </c>
      <c r="AU201" s="256" t="s">
        <v>83</v>
      </c>
      <c r="AV201" s="13" t="s">
        <v>83</v>
      </c>
      <c r="AW201" s="13" t="s">
        <v>30</v>
      </c>
      <c r="AX201" s="13" t="s">
        <v>81</v>
      </c>
      <c r="AY201" s="256" t="s">
        <v>150</v>
      </c>
    </row>
    <row r="202" s="2" customFormat="1" ht="21.75" customHeight="1">
      <c r="A202" s="38"/>
      <c r="B202" s="39"/>
      <c r="C202" s="226" t="s">
        <v>252</v>
      </c>
      <c r="D202" s="226" t="s">
        <v>152</v>
      </c>
      <c r="E202" s="227" t="s">
        <v>237</v>
      </c>
      <c r="F202" s="228" t="s">
        <v>238</v>
      </c>
      <c r="G202" s="229" t="s">
        <v>176</v>
      </c>
      <c r="H202" s="230">
        <v>8</v>
      </c>
      <c r="I202" s="231"/>
      <c r="J202" s="232">
        <f>ROUND(I202*H202,2)</f>
        <v>0</v>
      </c>
      <c r="K202" s="228" t="s">
        <v>156</v>
      </c>
      <c r="L202" s="44"/>
      <c r="M202" s="233" t="s">
        <v>1</v>
      </c>
      <c r="N202" s="234" t="s">
        <v>38</v>
      </c>
      <c r="O202" s="91"/>
      <c r="P202" s="235">
        <f>O202*H202</f>
        <v>0</v>
      </c>
      <c r="Q202" s="235">
        <v>0</v>
      </c>
      <c r="R202" s="235">
        <f>Q202*H202</f>
        <v>0</v>
      </c>
      <c r="S202" s="235">
        <v>0.087999999999999995</v>
      </c>
      <c r="T202" s="236">
        <f>S202*H202</f>
        <v>0.70399999999999996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7" t="s">
        <v>157</v>
      </c>
      <c r="AT202" s="237" t="s">
        <v>152</v>
      </c>
      <c r="AU202" s="237" t="s">
        <v>83</v>
      </c>
      <c r="AY202" s="17" t="s">
        <v>150</v>
      </c>
      <c r="BE202" s="238">
        <f>IF(N202="základní",J202,0)</f>
        <v>0</v>
      </c>
      <c r="BF202" s="238">
        <f>IF(N202="snížená",J202,0)</f>
        <v>0</v>
      </c>
      <c r="BG202" s="238">
        <f>IF(N202="zákl. přenesená",J202,0)</f>
        <v>0</v>
      </c>
      <c r="BH202" s="238">
        <f>IF(N202="sníž. přenesená",J202,0)</f>
        <v>0</v>
      </c>
      <c r="BI202" s="238">
        <f>IF(N202="nulová",J202,0)</f>
        <v>0</v>
      </c>
      <c r="BJ202" s="17" t="s">
        <v>81</v>
      </c>
      <c r="BK202" s="238">
        <f>ROUND(I202*H202,2)</f>
        <v>0</v>
      </c>
      <c r="BL202" s="17" t="s">
        <v>157</v>
      </c>
      <c r="BM202" s="237" t="s">
        <v>840</v>
      </c>
    </row>
    <row r="203" s="2" customFormat="1">
      <c r="A203" s="38"/>
      <c r="B203" s="39"/>
      <c r="C203" s="40"/>
      <c r="D203" s="239" t="s">
        <v>159</v>
      </c>
      <c r="E203" s="40"/>
      <c r="F203" s="240" t="s">
        <v>240</v>
      </c>
      <c r="G203" s="40"/>
      <c r="H203" s="40"/>
      <c r="I203" s="241"/>
      <c r="J203" s="40"/>
      <c r="K203" s="40"/>
      <c r="L203" s="44"/>
      <c r="M203" s="242"/>
      <c r="N203" s="243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159</v>
      </c>
      <c r="AU203" s="17" t="s">
        <v>83</v>
      </c>
    </row>
    <row r="204" s="2" customFormat="1">
      <c r="A204" s="38"/>
      <c r="B204" s="39"/>
      <c r="C204" s="40"/>
      <c r="D204" s="244" t="s">
        <v>161</v>
      </c>
      <c r="E204" s="40"/>
      <c r="F204" s="245" t="s">
        <v>241</v>
      </c>
      <c r="G204" s="40"/>
      <c r="H204" s="40"/>
      <c r="I204" s="241"/>
      <c r="J204" s="40"/>
      <c r="K204" s="40"/>
      <c r="L204" s="44"/>
      <c r="M204" s="242"/>
      <c r="N204" s="243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161</v>
      </c>
      <c r="AU204" s="17" t="s">
        <v>83</v>
      </c>
    </row>
    <row r="205" s="13" customFormat="1">
      <c r="A205" s="13"/>
      <c r="B205" s="246"/>
      <c r="C205" s="247"/>
      <c r="D205" s="239" t="s">
        <v>163</v>
      </c>
      <c r="E205" s="248" t="s">
        <v>1</v>
      </c>
      <c r="F205" s="249" t="s">
        <v>841</v>
      </c>
      <c r="G205" s="247"/>
      <c r="H205" s="250">
        <v>8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163</v>
      </c>
      <c r="AU205" s="256" t="s">
        <v>83</v>
      </c>
      <c r="AV205" s="13" t="s">
        <v>83</v>
      </c>
      <c r="AW205" s="13" t="s">
        <v>30</v>
      </c>
      <c r="AX205" s="13" t="s">
        <v>81</v>
      </c>
      <c r="AY205" s="256" t="s">
        <v>150</v>
      </c>
    </row>
    <row r="206" s="2" customFormat="1" ht="24.15" customHeight="1">
      <c r="A206" s="38"/>
      <c r="B206" s="39"/>
      <c r="C206" s="226" t="s">
        <v>258</v>
      </c>
      <c r="D206" s="226" t="s">
        <v>152</v>
      </c>
      <c r="E206" s="227" t="s">
        <v>753</v>
      </c>
      <c r="F206" s="228" t="s">
        <v>754</v>
      </c>
      <c r="G206" s="229" t="s">
        <v>176</v>
      </c>
      <c r="H206" s="230">
        <v>12.16</v>
      </c>
      <c r="I206" s="231"/>
      <c r="J206" s="232">
        <f>ROUND(I206*H206,2)</f>
        <v>0</v>
      </c>
      <c r="K206" s="228" t="s">
        <v>156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0.040000000000000001</v>
      </c>
      <c r="T206" s="236">
        <f>S206*H206</f>
        <v>0.4864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264</v>
      </c>
      <c r="AT206" s="237" t="s">
        <v>152</v>
      </c>
      <c r="AU206" s="237" t="s">
        <v>83</v>
      </c>
      <c r="AY206" s="17" t="s">
        <v>150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81</v>
      </c>
      <c r="BK206" s="238">
        <f>ROUND(I206*H206,2)</f>
        <v>0</v>
      </c>
      <c r="BL206" s="17" t="s">
        <v>264</v>
      </c>
      <c r="BM206" s="237" t="s">
        <v>842</v>
      </c>
    </row>
    <row r="207" s="2" customFormat="1">
      <c r="A207" s="38"/>
      <c r="B207" s="39"/>
      <c r="C207" s="40"/>
      <c r="D207" s="239" t="s">
        <v>159</v>
      </c>
      <c r="E207" s="40"/>
      <c r="F207" s="240" t="s">
        <v>756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83</v>
      </c>
    </row>
    <row r="208" s="2" customFormat="1">
      <c r="A208" s="38"/>
      <c r="B208" s="39"/>
      <c r="C208" s="40"/>
      <c r="D208" s="244" t="s">
        <v>161</v>
      </c>
      <c r="E208" s="40"/>
      <c r="F208" s="245" t="s">
        <v>757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83</v>
      </c>
    </row>
    <row r="209" s="13" customFormat="1">
      <c r="A209" s="13"/>
      <c r="B209" s="246"/>
      <c r="C209" s="247"/>
      <c r="D209" s="239" t="s">
        <v>163</v>
      </c>
      <c r="E209" s="248" t="s">
        <v>1</v>
      </c>
      <c r="F209" s="249" t="s">
        <v>843</v>
      </c>
      <c r="G209" s="247"/>
      <c r="H209" s="250">
        <v>12.16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163</v>
      </c>
      <c r="AU209" s="256" t="s">
        <v>83</v>
      </c>
      <c r="AV209" s="13" t="s">
        <v>83</v>
      </c>
      <c r="AW209" s="13" t="s">
        <v>30</v>
      </c>
      <c r="AX209" s="13" t="s">
        <v>81</v>
      </c>
      <c r="AY209" s="256" t="s">
        <v>150</v>
      </c>
    </row>
    <row r="210" s="12" customFormat="1" ht="22.8" customHeight="1">
      <c r="A210" s="12"/>
      <c r="B210" s="210"/>
      <c r="C210" s="211"/>
      <c r="D210" s="212" t="s">
        <v>72</v>
      </c>
      <c r="E210" s="224" t="s">
        <v>684</v>
      </c>
      <c r="F210" s="224" t="s">
        <v>685</v>
      </c>
      <c r="G210" s="211"/>
      <c r="H210" s="211"/>
      <c r="I210" s="214"/>
      <c r="J210" s="225">
        <f>BK210</f>
        <v>0</v>
      </c>
      <c r="K210" s="211"/>
      <c r="L210" s="216"/>
      <c r="M210" s="217"/>
      <c r="N210" s="218"/>
      <c r="O210" s="218"/>
      <c r="P210" s="219">
        <f>SUM(P211:P223)</f>
        <v>0</v>
      </c>
      <c r="Q210" s="218"/>
      <c r="R210" s="219">
        <f>SUM(R211:R223)</f>
        <v>0</v>
      </c>
      <c r="S210" s="218"/>
      <c r="T210" s="220">
        <f>SUM(T211:T223)</f>
        <v>30.802799999999998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1" t="s">
        <v>81</v>
      </c>
      <c r="AT210" s="222" t="s">
        <v>72</v>
      </c>
      <c r="AU210" s="222" t="s">
        <v>81</v>
      </c>
      <c r="AY210" s="221" t="s">
        <v>150</v>
      </c>
      <c r="BK210" s="223">
        <f>SUM(BK211:BK223)</f>
        <v>0</v>
      </c>
    </row>
    <row r="211" s="2" customFormat="1" ht="24.15" customHeight="1">
      <c r="A211" s="38"/>
      <c r="B211" s="39"/>
      <c r="C211" s="226" t="s">
        <v>264</v>
      </c>
      <c r="D211" s="226" t="s">
        <v>152</v>
      </c>
      <c r="E211" s="227" t="s">
        <v>844</v>
      </c>
      <c r="F211" s="228" t="s">
        <v>845</v>
      </c>
      <c r="G211" s="229" t="s">
        <v>155</v>
      </c>
      <c r="H211" s="230">
        <v>16.719999999999999</v>
      </c>
      <c r="I211" s="231"/>
      <c r="J211" s="232">
        <f>ROUND(I211*H211,2)</f>
        <v>0</v>
      </c>
      <c r="K211" s="228" t="s">
        <v>156</v>
      </c>
      <c r="L211" s="44"/>
      <c r="M211" s="233" t="s">
        <v>1</v>
      </c>
      <c r="N211" s="234" t="s">
        <v>38</v>
      </c>
      <c r="O211" s="91"/>
      <c r="P211" s="235">
        <f>O211*H211</f>
        <v>0</v>
      </c>
      <c r="Q211" s="235">
        <v>0</v>
      </c>
      <c r="R211" s="235">
        <f>Q211*H211</f>
        <v>0</v>
      </c>
      <c r="S211" s="235">
        <v>0.039</v>
      </c>
      <c r="T211" s="236">
        <f>S211*H211</f>
        <v>0.65207999999999999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7" t="s">
        <v>157</v>
      </c>
      <c r="AT211" s="237" t="s">
        <v>152</v>
      </c>
      <c r="AU211" s="237" t="s">
        <v>83</v>
      </c>
      <c r="AY211" s="17" t="s">
        <v>150</v>
      </c>
      <c r="BE211" s="238">
        <f>IF(N211="základní",J211,0)</f>
        <v>0</v>
      </c>
      <c r="BF211" s="238">
        <f>IF(N211="snížená",J211,0)</f>
        <v>0</v>
      </c>
      <c r="BG211" s="238">
        <f>IF(N211="zákl. přenesená",J211,0)</f>
        <v>0</v>
      </c>
      <c r="BH211" s="238">
        <f>IF(N211="sníž. přenesená",J211,0)</f>
        <v>0</v>
      </c>
      <c r="BI211" s="238">
        <f>IF(N211="nulová",J211,0)</f>
        <v>0</v>
      </c>
      <c r="BJ211" s="17" t="s">
        <v>81</v>
      </c>
      <c r="BK211" s="238">
        <f>ROUND(I211*H211,2)</f>
        <v>0</v>
      </c>
      <c r="BL211" s="17" t="s">
        <v>157</v>
      </c>
      <c r="BM211" s="237" t="s">
        <v>846</v>
      </c>
    </row>
    <row r="212" s="2" customFormat="1">
      <c r="A212" s="38"/>
      <c r="B212" s="39"/>
      <c r="C212" s="40"/>
      <c r="D212" s="239" t="s">
        <v>159</v>
      </c>
      <c r="E212" s="40"/>
      <c r="F212" s="240" t="s">
        <v>847</v>
      </c>
      <c r="G212" s="40"/>
      <c r="H212" s="40"/>
      <c r="I212" s="241"/>
      <c r="J212" s="40"/>
      <c r="K212" s="40"/>
      <c r="L212" s="44"/>
      <c r="M212" s="242"/>
      <c r="N212" s="243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159</v>
      </c>
      <c r="AU212" s="17" t="s">
        <v>83</v>
      </c>
    </row>
    <row r="213" s="2" customFormat="1">
      <c r="A213" s="38"/>
      <c r="B213" s="39"/>
      <c r="C213" s="40"/>
      <c r="D213" s="244" t="s">
        <v>161</v>
      </c>
      <c r="E213" s="40"/>
      <c r="F213" s="245" t="s">
        <v>848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161</v>
      </c>
      <c r="AU213" s="17" t="s">
        <v>83</v>
      </c>
    </row>
    <row r="214" s="13" customFormat="1">
      <c r="A214" s="13"/>
      <c r="B214" s="246"/>
      <c r="C214" s="247"/>
      <c r="D214" s="239" t="s">
        <v>163</v>
      </c>
      <c r="E214" s="248" t="s">
        <v>1</v>
      </c>
      <c r="F214" s="249" t="s">
        <v>849</v>
      </c>
      <c r="G214" s="247"/>
      <c r="H214" s="250">
        <v>16.719999999999999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6" t="s">
        <v>163</v>
      </c>
      <c r="AU214" s="256" t="s">
        <v>83</v>
      </c>
      <c r="AV214" s="13" t="s">
        <v>83</v>
      </c>
      <c r="AW214" s="13" t="s">
        <v>30</v>
      </c>
      <c r="AX214" s="13" t="s">
        <v>81</v>
      </c>
      <c r="AY214" s="256" t="s">
        <v>150</v>
      </c>
    </row>
    <row r="215" s="2" customFormat="1" ht="33" customHeight="1">
      <c r="A215" s="38"/>
      <c r="B215" s="39"/>
      <c r="C215" s="226" t="s">
        <v>272</v>
      </c>
      <c r="D215" s="226" t="s">
        <v>152</v>
      </c>
      <c r="E215" s="227" t="s">
        <v>850</v>
      </c>
      <c r="F215" s="228" t="s">
        <v>851</v>
      </c>
      <c r="G215" s="229" t="s">
        <v>155</v>
      </c>
      <c r="H215" s="230">
        <v>52.896000000000001</v>
      </c>
      <c r="I215" s="231"/>
      <c r="J215" s="232">
        <f>ROUND(I215*H215,2)</f>
        <v>0</v>
      </c>
      <c r="K215" s="228" t="s">
        <v>156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0.56999999999999995</v>
      </c>
      <c r="T215" s="236">
        <f>S215*H215</f>
        <v>30.150719999999996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157</v>
      </c>
      <c r="AT215" s="237" t="s">
        <v>152</v>
      </c>
      <c r="AU215" s="237" t="s">
        <v>83</v>
      </c>
      <c r="AY215" s="17" t="s">
        <v>150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81</v>
      </c>
      <c r="BK215" s="238">
        <f>ROUND(I215*H215,2)</f>
        <v>0</v>
      </c>
      <c r="BL215" s="17" t="s">
        <v>157</v>
      </c>
      <c r="BM215" s="237" t="s">
        <v>852</v>
      </c>
    </row>
    <row r="216" s="2" customFormat="1">
      <c r="A216" s="38"/>
      <c r="B216" s="39"/>
      <c r="C216" s="40"/>
      <c r="D216" s="239" t="s">
        <v>159</v>
      </c>
      <c r="E216" s="40"/>
      <c r="F216" s="240" t="s">
        <v>853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159</v>
      </c>
      <c r="AU216" s="17" t="s">
        <v>83</v>
      </c>
    </row>
    <row r="217" s="2" customFormat="1">
      <c r="A217" s="38"/>
      <c r="B217" s="39"/>
      <c r="C217" s="40"/>
      <c r="D217" s="244" t="s">
        <v>161</v>
      </c>
      <c r="E217" s="40"/>
      <c r="F217" s="245" t="s">
        <v>854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161</v>
      </c>
      <c r="AU217" s="17" t="s">
        <v>83</v>
      </c>
    </row>
    <row r="218" s="15" customFormat="1">
      <c r="A218" s="15"/>
      <c r="B218" s="278"/>
      <c r="C218" s="279"/>
      <c r="D218" s="239" t="s">
        <v>163</v>
      </c>
      <c r="E218" s="280" t="s">
        <v>1</v>
      </c>
      <c r="F218" s="281" t="s">
        <v>855</v>
      </c>
      <c r="G218" s="279"/>
      <c r="H218" s="280" t="s">
        <v>1</v>
      </c>
      <c r="I218" s="282"/>
      <c r="J218" s="279"/>
      <c r="K218" s="279"/>
      <c r="L218" s="283"/>
      <c r="M218" s="284"/>
      <c r="N218" s="285"/>
      <c r="O218" s="285"/>
      <c r="P218" s="285"/>
      <c r="Q218" s="285"/>
      <c r="R218" s="285"/>
      <c r="S218" s="285"/>
      <c r="T218" s="28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87" t="s">
        <v>163</v>
      </c>
      <c r="AU218" s="287" t="s">
        <v>83</v>
      </c>
      <c r="AV218" s="15" t="s">
        <v>81</v>
      </c>
      <c r="AW218" s="15" t="s">
        <v>30</v>
      </c>
      <c r="AX218" s="15" t="s">
        <v>73</v>
      </c>
      <c r="AY218" s="287" t="s">
        <v>150</v>
      </c>
    </row>
    <row r="219" s="13" customFormat="1">
      <c r="A219" s="13"/>
      <c r="B219" s="246"/>
      <c r="C219" s="247"/>
      <c r="D219" s="239" t="s">
        <v>163</v>
      </c>
      <c r="E219" s="248" t="s">
        <v>1</v>
      </c>
      <c r="F219" s="249" t="s">
        <v>856</v>
      </c>
      <c r="G219" s="247"/>
      <c r="H219" s="250">
        <v>6.6879999999999997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6" t="s">
        <v>163</v>
      </c>
      <c r="AU219" s="256" t="s">
        <v>83</v>
      </c>
      <c r="AV219" s="13" t="s">
        <v>83</v>
      </c>
      <c r="AW219" s="13" t="s">
        <v>30</v>
      </c>
      <c r="AX219" s="13" t="s">
        <v>73</v>
      </c>
      <c r="AY219" s="256" t="s">
        <v>150</v>
      </c>
    </row>
    <row r="220" s="13" customFormat="1">
      <c r="A220" s="13"/>
      <c r="B220" s="246"/>
      <c r="C220" s="247"/>
      <c r="D220" s="239" t="s">
        <v>163</v>
      </c>
      <c r="E220" s="248" t="s">
        <v>1</v>
      </c>
      <c r="F220" s="249" t="s">
        <v>857</v>
      </c>
      <c r="G220" s="247"/>
      <c r="H220" s="250">
        <v>9.7279999999999998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163</v>
      </c>
      <c r="AU220" s="256" t="s">
        <v>83</v>
      </c>
      <c r="AV220" s="13" t="s">
        <v>83</v>
      </c>
      <c r="AW220" s="13" t="s">
        <v>30</v>
      </c>
      <c r="AX220" s="13" t="s">
        <v>73</v>
      </c>
      <c r="AY220" s="256" t="s">
        <v>150</v>
      </c>
    </row>
    <row r="221" s="15" customFormat="1">
      <c r="A221" s="15"/>
      <c r="B221" s="278"/>
      <c r="C221" s="279"/>
      <c r="D221" s="239" t="s">
        <v>163</v>
      </c>
      <c r="E221" s="280" t="s">
        <v>1</v>
      </c>
      <c r="F221" s="281" t="s">
        <v>858</v>
      </c>
      <c r="G221" s="279"/>
      <c r="H221" s="280" t="s">
        <v>1</v>
      </c>
      <c r="I221" s="282"/>
      <c r="J221" s="279"/>
      <c r="K221" s="279"/>
      <c r="L221" s="283"/>
      <c r="M221" s="284"/>
      <c r="N221" s="285"/>
      <c r="O221" s="285"/>
      <c r="P221" s="285"/>
      <c r="Q221" s="285"/>
      <c r="R221" s="285"/>
      <c r="S221" s="285"/>
      <c r="T221" s="28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7" t="s">
        <v>163</v>
      </c>
      <c r="AU221" s="287" t="s">
        <v>83</v>
      </c>
      <c r="AV221" s="15" t="s">
        <v>81</v>
      </c>
      <c r="AW221" s="15" t="s">
        <v>30</v>
      </c>
      <c r="AX221" s="15" t="s">
        <v>73</v>
      </c>
      <c r="AY221" s="287" t="s">
        <v>150</v>
      </c>
    </row>
    <row r="222" s="13" customFormat="1">
      <c r="A222" s="13"/>
      <c r="B222" s="246"/>
      <c r="C222" s="247"/>
      <c r="D222" s="239" t="s">
        <v>163</v>
      </c>
      <c r="E222" s="248" t="s">
        <v>1</v>
      </c>
      <c r="F222" s="249" t="s">
        <v>859</v>
      </c>
      <c r="G222" s="247"/>
      <c r="H222" s="250">
        <v>36.479999999999997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163</v>
      </c>
      <c r="AU222" s="256" t="s">
        <v>83</v>
      </c>
      <c r="AV222" s="13" t="s">
        <v>83</v>
      </c>
      <c r="AW222" s="13" t="s">
        <v>30</v>
      </c>
      <c r="AX222" s="13" t="s">
        <v>73</v>
      </c>
      <c r="AY222" s="256" t="s">
        <v>150</v>
      </c>
    </row>
    <row r="223" s="14" customFormat="1">
      <c r="A223" s="14"/>
      <c r="B223" s="257"/>
      <c r="C223" s="258"/>
      <c r="D223" s="239" t="s">
        <v>163</v>
      </c>
      <c r="E223" s="259" t="s">
        <v>1</v>
      </c>
      <c r="F223" s="260" t="s">
        <v>165</v>
      </c>
      <c r="G223" s="258"/>
      <c r="H223" s="261">
        <v>52.896000000000001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7" t="s">
        <v>163</v>
      </c>
      <c r="AU223" s="267" t="s">
        <v>83</v>
      </c>
      <c r="AV223" s="14" t="s">
        <v>157</v>
      </c>
      <c r="AW223" s="14" t="s">
        <v>30</v>
      </c>
      <c r="AX223" s="14" t="s">
        <v>81</v>
      </c>
      <c r="AY223" s="267" t="s">
        <v>150</v>
      </c>
    </row>
    <row r="224" s="12" customFormat="1" ht="22.8" customHeight="1">
      <c r="A224" s="12"/>
      <c r="B224" s="210"/>
      <c r="C224" s="211"/>
      <c r="D224" s="212" t="s">
        <v>72</v>
      </c>
      <c r="E224" s="224" t="s">
        <v>250</v>
      </c>
      <c r="F224" s="224" t="s">
        <v>251</v>
      </c>
      <c r="G224" s="211"/>
      <c r="H224" s="211"/>
      <c r="I224" s="214"/>
      <c r="J224" s="225">
        <f>BK224</f>
        <v>0</v>
      </c>
      <c r="K224" s="211"/>
      <c r="L224" s="216"/>
      <c r="M224" s="217"/>
      <c r="N224" s="218"/>
      <c r="O224" s="218"/>
      <c r="P224" s="219">
        <f>SUM(P225:P257)</f>
        <v>0</v>
      </c>
      <c r="Q224" s="218"/>
      <c r="R224" s="219">
        <f>SUM(R225:R257)</f>
        <v>0.0029810000000000001</v>
      </c>
      <c r="S224" s="218"/>
      <c r="T224" s="220">
        <f>SUM(T225:T257)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1" t="s">
        <v>81</v>
      </c>
      <c r="AT224" s="222" t="s">
        <v>72</v>
      </c>
      <c r="AU224" s="222" t="s">
        <v>81</v>
      </c>
      <c r="AY224" s="221" t="s">
        <v>150</v>
      </c>
      <c r="BK224" s="223">
        <f>SUM(BK225:BK257)</f>
        <v>0</v>
      </c>
    </row>
    <row r="225" s="2" customFormat="1" ht="16.5" customHeight="1">
      <c r="A225" s="38"/>
      <c r="B225" s="39"/>
      <c r="C225" s="226" t="s">
        <v>280</v>
      </c>
      <c r="D225" s="226" t="s">
        <v>152</v>
      </c>
      <c r="E225" s="227" t="s">
        <v>253</v>
      </c>
      <c r="F225" s="228" t="s">
        <v>254</v>
      </c>
      <c r="G225" s="229" t="s">
        <v>169</v>
      </c>
      <c r="H225" s="230">
        <v>41.567999999999998</v>
      </c>
      <c r="I225" s="231"/>
      <c r="J225" s="232">
        <f>ROUND(I225*H225,2)</f>
        <v>0</v>
      </c>
      <c r="K225" s="228" t="s">
        <v>156</v>
      </c>
      <c r="L225" s="44"/>
      <c r="M225" s="233" t="s">
        <v>1</v>
      </c>
      <c r="N225" s="234" t="s">
        <v>38</v>
      </c>
      <c r="O225" s="91"/>
      <c r="P225" s="235">
        <f>O225*H225</f>
        <v>0</v>
      </c>
      <c r="Q225" s="235">
        <v>0</v>
      </c>
      <c r="R225" s="235">
        <f>Q225*H225</f>
        <v>0</v>
      </c>
      <c r="S225" s="235">
        <v>0</v>
      </c>
      <c r="T225" s="23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7" t="s">
        <v>157</v>
      </c>
      <c r="AT225" s="237" t="s">
        <v>152</v>
      </c>
      <c r="AU225" s="237" t="s">
        <v>83</v>
      </c>
      <c r="AY225" s="17" t="s">
        <v>150</v>
      </c>
      <c r="BE225" s="238">
        <f>IF(N225="základní",J225,0)</f>
        <v>0</v>
      </c>
      <c r="BF225" s="238">
        <f>IF(N225="snížená",J225,0)</f>
        <v>0</v>
      </c>
      <c r="BG225" s="238">
        <f>IF(N225="zákl. přenesená",J225,0)</f>
        <v>0</v>
      </c>
      <c r="BH225" s="238">
        <f>IF(N225="sníž. přenesená",J225,0)</f>
        <v>0</v>
      </c>
      <c r="BI225" s="238">
        <f>IF(N225="nulová",J225,0)</f>
        <v>0</v>
      </c>
      <c r="BJ225" s="17" t="s">
        <v>81</v>
      </c>
      <c r="BK225" s="238">
        <f>ROUND(I225*H225,2)</f>
        <v>0</v>
      </c>
      <c r="BL225" s="17" t="s">
        <v>157</v>
      </c>
      <c r="BM225" s="237" t="s">
        <v>860</v>
      </c>
    </row>
    <row r="226" s="2" customFormat="1">
      <c r="A226" s="38"/>
      <c r="B226" s="39"/>
      <c r="C226" s="40"/>
      <c r="D226" s="239" t="s">
        <v>159</v>
      </c>
      <c r="E226" s="40"/>
      <c r="F226" s="240" t="s">
        <v>256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159</v>
      </c>
      <c r="AU226" s="17" t="s">
        <v>83</v>
      </c>
    </row>
    <row r="227" s="2" customFormat="1">
      <c r="A227" s="38"/>
      <c r="B227" s="39"/>
      <c r="C227" s="40"/>
      <c r="D227" s="244" t="s">
        <v>161</v>
      </c>
      <c r="E227" s="40"/>
      <c r="F227" s="245" t="s">
        <v>257</v>
      </c>
      <c r="G227" s="40"/>
      <c r="H227" s="40"/>
      <c r="I227" s="241"/>
      <c r="J227" s="40"/>
      <c r="K227" s="40"/>
      <c r="L227" s="44"/>
      <c r="M227" s="242"/>
      <c r="N227" s="243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161</v>
      </c>
      <c r="AU227" s="17" t="s">
        <v>83</v>
      </c>
    </row>
    <row r="228" s="2" customFormat="1" ht="24.15" customHeight="1">
      <c r="A228" s="38"/>
      <c r="B228" s="39"/>
      <c r="C228" s="226" t="s">
        <v>288</v>
      </c>
      <c r="D228" s="226" t="s">
        <v>152</v>
      </c>
      <c r="E228" s="227" t="s">
        <v>259</v>
      </c>
      <c r="F228" s="228" t="s">
        <v>260</v>
      </c>
      <c r="G228" s="229" t="s">
        <v>169</v>
      </c>
      <c r="H228" s="230">
        <v>41.567999999999998</v>
      </c>
      <c r="I228" s="231"/>
      <c r="J228" s="232">
        <f>ROUND(I228*H228,2)</f>
        <v>0</v>
      </c>
      <c r="K228" s="228" t="s">
        <v>156</v>
      </c>
      <c r="L228" s="44"/>
      <c r="M228" s="233" t="s">
        <v>1</v>
      </c>
      <c r="N228" s="234" t="s">
        <v>38</v>
      </c>
      <c r="O228" s="91"/>
      <c r="P228" s="235">
        <f>O228*H228</f>
        <v>0</v>
      </c>
      <c r="Q228" s="235">
        <v>0</v>
      </c>
      <c r="R228" s="235">
        <f>Q228*H228</f>
        <v>0</v>
      </c>
      <c r="S228" s="235">
        <v>0</v>
      </c>
      <c r="T228" s="23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7" t="s">
        <v>157</v>
      </c>
      <c r="AT228" s="237" t="s">
        <v>152</v>
      </c>
      <c r="AU228" s="237" t="s">
        <v>83</v>
      </c>
      <c r="AY228" s="17" t="s">
        <v>150</v>
      </c>
      <c r="BE228" s="238">
        <f>IF(N228="základní",J228,0)</f>
        <v>0</v>
      </c>
      <c r="BF228" s="238">
        <f>IF(N228="snížená",J228,0)</f>
        <v>0</v>
      </c>
      <c r="BG228" s="238">
        <f>IF(N228="zákl. přenesená",J228,0)</f>
        <v>0</v>
      </c>
      <c r="BH228" s="238">
        <f>IF(N228="sníž. přenesená",J228,0)</f>
        <v>0</v>
      </c>
      <c r="BI228" s="238">
        <f>IF(N228="nulová",J228,0)</f>
        <v>0</v>
      </c>
      <c r="BJ228" s="17" t="s">
        <v>81</v>
      </c>
      <c r="BK228" s="238">
        <f>ROUND(I228*H228,2)</f>
        <v>0</v>
      </c>
      <c r="BL228" s="17" t="s">
        <v>157</v>
      </c>
      <c r="BM228" s="237" t="s">
        <v>861</v>
      </c>
    </row>
    <row r="229" s="2" customFormat="1">
      <c r="A229" s="38"/>
      <c r="B229" s="39"/>
      <c r="C229" s="40"/>
      <c r="D229" s="239" t="s">
        <v>159</v>
      </c>
      <c r="E229" s="40"/>
      <c r="F229" s="240" t="s">
        <v>262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159</v>
      </c>
      <c r="AU229" s="17" t="s">
        <v>83</v>
      </c>
    </row>
    <row r="230" s="2" customFormat="1">
      <c r="A230" s="38"/>
      <c r="B230" s="39"/>
      <c r="C230" s="40"/>
      <c r="D230" s="244" t="s">
        <v>161</v>
      </c>
      <c r="E230" s="40"/>
      <c r="F230" s="245" t="s">
        <v>263</v>
      </c>
      <c r="G230" s="40"/>
      <c r="H230" s="40"/>
      <c r="I230" s="241"/>
      <c r="J230" s="40"/>
      <c r="K230" s="40"/>
      <c r="L230" s="44"/>
      <c r="M230" s="242"/>
      <c r="N230" s="243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161</v>
      </c>
      <c r="AU230" s="17" t="s">
        <v>83</v>
      </c>
    </row>
    <row r="231" s="2" customFormat="1">
      <c r="A231" s="38"/>
      <c r="B231" s="39"/>
      <c r="C231" s="40"/>
      <c r="D231" s="239" t="s">
        <v>270</v>
      </c>
      <c r="E231" s="40"/>
      <c r="F231" s="288" t="s">
        <v>862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270</v>
      </c>
      <c r="AU231" s="17" t="s">
        <v>83</v>
      </c>
    </row>
    <row r="232" s="2" customFormat="1" ht="24.15" customHeight="1">
      <c r="A232" s="38"/>
      <c r="B232" s="39"/>
      <c r="C232" s="226" t="s">
        <v>295</v>
      </c>
      <c r="D232" s="226" t="s">
        <v>152</v>
      </c>
      <c r="E232" s="227" t="s">
        <v>273</v>
      </c>
      <c r="F232" s="228" t="s">
        <v>274</v>
      </c>
      <c r="G232" s="229" t="s">
        <v>169</v>
      </c>
      <c r="H232" s="230">
        <v>914.49599999999998</v>
      </c>
      <c r="I232" s="231"/>
      <c r="J232" s="232">
        <f>ROUND(I232*H232,2)</f>
        <v>0</v>
      </c>
      <c r="K232" s="228" t="s">
        <v>156</v>
      </c>
      <c r="L232" s="44"/>
      <c r="M232" s="233" t="s">
        <v>1</v>
      </c>
      <c r="N232" s="234" t="s">
        <v>38</v>
      </c>
      <c r="O232" s="91"/>
      <c r="P232" s="235">
        <f>O232*H232</f>
        <v>0</v>
      </c>
      <c r="Q232" s="235">
        <v>0</v>
      </c>
      <c r="R232" s="235">
        <f>Q232*H232</f>
        <v>0</v>
      </c>
      <c r="S232" s="235">
        <v>0</v>
      </c>
      <c r="T232" s="23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7" t="s">
        <v>157</v>
      </c>
      <c r="AT232" s="237" t="s">
        <v>152</v>
      </c>
      <c r="AU232" s="237" t="s">
        <v>83</v>
      </c>
      <c r="AY232" s="17" t="s">
        <v>150</v>
      </c>
      <c r="BE232" s="238">
        <f>IF(N232="základní",J232,0)</f>
        <v>0</v>
      </c>
      <c r="BF232" s="238">
        <f>IF(N232="snížená",J232,0)</f>
        <v>0</v>
      </c>
      <c r="BG232" s="238">
        <f>IF(N232="zákl. přenesená",J232,0)</f>
        <v>0</v>
      </c>
      <c r="BH232" s="238">
        <f>IF(N232="sníž. přenesená",J232,0)</f>
        <v>0</v>
      </c>
      <c r="BI232" s="238">
        <f>IF(N232="nulová",J232,0)</f>
        <v>0</v>
      </c>
      <c r="BJ232" s="17" t="s">
        <v>81</v>
      </c>
      <c r="BK232" s="238">
        <f>ROUND(I232*H232,2)</f>
        <v>0</v>
      </c>
      <c r="BL232" s="17" t="s">
        <v>157</v>
      </c>
      <c r="BM232" s="237" t="s">
        <v>863</v>
      </c>
    </row>
    <row r="233" s="2" customFormat="1">
      <c r="A233" s="38"/>
      <c r="B233" s="39"/>
      <c r="C233" s="40"/>
      <c r="D233" s="239" t="s">
        <v>159</v>
      </c>
      <c r="E233" s="40"/>
      <c r="F233" s="240" t="s">
        <v>276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159</v>
      </c>
      <c r="AU233" s="17" t="s">
        <v>83</v>
      </c>
    </row>
    <row r="234" s="2" customFormat="1">
      <c r="A234" s="38"/>
      <c r="B234" s="39"/>
      <c r="C234" s="40"/>
      <c r="D234" s="244" t="s">
        <v>161</v>
      </c>
      <c r="E234" s="40"/>
      <c r="F234" s="245" t="s">
        <v>277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161</v>
      </c>
      <c r="AU234" s="17" t="s">
        <v>83</v>
      </c>
    </row>
    <row r="235" s="13" customFormat="1">
      <c r="A235" s="13"/>
      <c r="B235" s="246"/>
      <c r="C235" s="247"/>
      <c r="D235" s="239" t="s">
        <v>163</v>
      </c>
      <c r="E235" s="248" t="s">
        <v>1</v>
      </c>
      <c r="F235" s="249" t="s">
        <v>864</v>
      </c>
      <c r="G235" s="247"/>
      <c r="H235" s="250">
        <v>914.49599999999998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6" t="s">
        <v>163</v>
      </c>
      <c r="AU235" s="256" t="s">
        <v>83</v>
      </c>
      <c r="AV235" s="13" t="s">
        <v>83</v>
      </c>
      <c r="AW235" s="13" t="s">
        <v>30</v>
      </c>
      <c r="AX235" s="13" t="s">
        <v>73</v>
      </c>
      <c r="AY235" s="256" t="s">
        <v>150</v>
      </c>
    </row>
    <row r="236" s="14" customFormat="1">
      <c r="A236" s="14"/>
      <c r="B236" s="257"/>
      <c r="C236" s="258"/>
      <c r="D236" s="239" t="s">
        <v>163</v>
      </c>
      <c r="E236" s="259" t="s">
        <v>1</v>
      </c>
      <c r="F236" s="260" t="s">
        <v>165</v>
      </c>
      <c r="G236" s="258"/>
      <c r="H236" s="261">
        <v>914.49599999999998</v>
      </c>
      <c r="I236" s="262"/>
      <c r="J236" s="258"/>
      <c r="K236" s="258"/>
      <c r="L236" s="263"/>
      <c r="M236" s="264"/>
      <c r="N236" s="265"/>
      <c r="O236" s="265"/>
      <c r="P236" s="265"/>
      <c r="Q236" s="265"/>
      <c r="R236" s="265"/>
      <c r="S236" s="265"/>
      <c r="T236" s="26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7" t="s">
        <v>163</v>
      </c>
      <c r="AU236" s="267" t="s">
        <v>83</v>
      </c>
      <c r="AV236" s="14" t="s">
        <v>157</v>
      </c>
      <c r="AW236" s="14" t="s">
        <v>30</v>
      </c>
      <c r="AX236" s="14" t="s">
        <v>81</v>
      </c>
      <c r="AY236" s="267" t="s">
        <v>150</v>
      </c>
    </row>
    <row r="237" s="2" customFormat="1" ht="24.15" customHeight="1">
      <c r="A237" s="38"/>
      <c r="B237" s="39"/>
      <c r="C237" s="226" t="s">
        <v>7</v>
      </c>
      <c r="D237" s="226" t="s">
        <v>152</v>
      </c>
      <c r="E237" s="227" t="s">
        <v>300</v>
      </c>
      <c r="F237" s="228" t="s">
        <v>301</v>
      </c>
      <c r="G237" s="229" t="s">
        <v>169</v>
      </c>
      <c r="H237" s="230">
        <v>4.2000000000000002</v>
      </c>
      <c r="I237" s="231"/>
      <c r="J237" s="232">
        <f>ROUND(I237*H237,2)</f>
        <v>0</v>
      </c>
      <c r="K237" s="228" t="s">
        <v>156</v>
      </c>
      <c r="L237" s="44"/>
      <c r="M237" s="233" t="s">
        <v>1</v>
      </c>
      <c r="N237" s="234" t="s">
        <v>38</v>
      </c>
      <c r="O237" s="91"/>
      <c r="P237" s="235">
        <f>O237*H237</f>
        <v>0</v>
      </c>
      <c r="Q237" s="235">
        <v>0</v>
      </c>
      <c r="R237" s="235">
        <f>Q237*H237</f>
        <v>0</v>
      </c>
      <c r="S237" s="235">
        <v>0</v>
      </c>
      <c r="T237" s="23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7" t="s">
        <v>157</v>
      </c>
      <c r="AT237" s="237" t="s">
        <v>152</v>
      </c>
      <c r="AU237" s="237" t="s">
        <v>83</v>
      </c>
      <c r="AY237" s="17" t="s">
        <v>150</v>
      </c>
      <c r="BE237" s="238">
        <f>IF(N237="základní",J237,0)</f>
        <v>0</v>
      </c>
      <c r="BF237" s="238">
        <f>IF(N237="snížená",J237,0)</f>
        <v>0</v>
      </c>
      <c r="BG237" s="238">
        <f>IF(N237="zákl. přenesená",J237,0)</f>
        <v>0</v>
      </c>
      <c r="BH237" s="238">
        <f>IF(N237="sníž. přenesená",J237,0)</f>
        <v>0</v>
      </c>
      <c r="BI237" s="238">
        <f>IF(N237="nulová",J237,0)</f>
        <v>0</v>
      </c>
      <c r="BJ237" s="17" t="s">
        <v>81</v>
      </c>
      <c r="BK237" s="238">
        <f>ROUND(I237*H237,2)</f>
        <v>0</v>
      </c>
      <c r="BL237" s="17" t="s">
        <v>157</v>
      </c>
      <c r="BM237" s="237" t="s">
        <v>865</v>
      </c>
    </row>
    <row r="238" s="2" customFormat="1">
      <c r="A238" s="38"/>
      <c r="B238" s="39"/>
      <c r="C238" s="40"/>
      <c r="D238" s="239" t="s">
        <v>159</v>
      </c>
      <c r="E238" s="40"/>
      <c r="F238" s="240" t="s">
        <v>303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159</v>
      </c>
      <c r="AU238" s="17" t="s">
        <v>83</v>
      </c>
    </row>
    <row r="239" s="2" customFormat="1">
      <c r="A239" s="38"/>
      <c r="B239" s="39"/>
      <c r="C239" s="40"/>
      <c r="D239" s="244" t="s">
        <v>161</v>
      </c>
      <c r="E239" s="40"/>
      <c r="F239" s="245" t="s">
        <v>304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161</v>
      </c>
      <c r="AU239" s="17" t="s">
        <v>83</v>
      </c>
    </row>
    <row r="240" s="15" customFormat="1">
      <c r="A240" s="15"/>
      <c r="B240" s="278"/>
      <c r="C240" s="279"/>
      <c r="D240" s="239" t="s">
        <v>163</v>
      </c>
      <c r="E240" s="280" t="s">
        <v>1</v>
      </c>
      <c r="F240" s="281" t="s">
        <v>866</v>
      </c>
      <c r="G240" s="279"/>
      <c r="H240" s="280" t="s">
        <v>1</v>
      </c>
      <c r="I240" s="282"/>
      <c r="J240" s="279"/>
      <c r="K240" s="279"/>
      <c r="L240" s="283"/>
      <c r="M240" s="284"/>
      <c r="N240" s="285"/>
      <c r="O240" s="285"/>
      <c r="P240" s="285"/>
      <c r="Q240" s="285"/>
      <c r="R240" s="285"/>
      <c r="S240" s="285"/>
      <c r="T240" s="28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87" t="s">
        <v>163</v>
      </c>
      <c r="AU240" s="287" t="s">
        <v>83</v>
      </c>
      <c r="AV240" s="15" t="s">
        <v>81</v>
      </c>
      <c r="AW240" s="15" t="s">
        <v>30</v>
      </c>
      <c r="AX240" s="15" t="s">
        <v>73</v>
      </c>
      <c r="AY240" s="287" t="s">
        <v>150</v>
      </c>
    </row>
    <row r="241" s="13" customFormat="1">
      <c r="A241" s="13"/>
      <c r="B241" s="246"/>
      <c r="C241" s="247"/>
      <c r="D241" s="239" t="s">
        <v>163</v>
      </c>
      <c r="E241" s="248" t="s">
        <v>1</v>
      </c>
      <c r="F241" s="249" t="s">
        <v>867</v>
      </c>
      <c r="G241" s="247"/>
      <c r="H241" s="250">
        <v>4.2000000000000002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163</v>
      </c>
      <c r="AU241" s="256" t="s">
        <v>83</v>
      </c>
      <c r="AV241" s="13" t="s">
        <v>83</v>
      </c>
      <c r="AW241" s="13" t="s">
        <v>30</v>
      </c>
      <c r="AX241" s="13" t="s">
        <v>81</v>
      </c>
      <c r="AY241" s="256" t="s">
        <v>150</v>
      </c>
    </row>
    <row r="242" s="2" customFormat="1" ht="33" customHeight="1">
      <c r="A242" s="38"/>
      <c r="B242" s="39"/>
      <c r="C242" s="226" t="s">
        <v>310</v>
      </c>
      <c r="D242" s="226" t="s">
        <v>152</v>
      </c>
      <c r="E242" s="227" t="s">
        <v>281</v>
      </c>
      <c r="F242" s="228" t="s">
        <v>282</v>
      </c>
      <c r="G242" s="229" t="s">
        <v>169</v>
      </c>
      <c r="H242" s="230">
        <v>3.8170000000000002</v>
      </c>
      <c r="I242" s="231"/>
      <c r="J242" s="232">
        <f>ROUND(I242*H242,2)</f>
        <v>0</v>
      </c>
      <c r="K242" s="228" t="s">
        <v>156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157</v>
      </c>
      <c r="AT242" s="237" t="s">
        <v>152</v>
      </c>
      <c r="AU242" s="237" t="s">
        <v>83</v>
      </c>
      <c r="AY242" s="17" t="s">
        <v>150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81</v>
      </c>
      <c r="BK242" s="238">
        <f>ROUND(I242*H242,2)</f>
        <v>0</v>
      </c>
      <c r="BL242" s="17" t="s">
        <v>157</v>
      </c>
      <c r="BM242" s="237" t="s">
        <v>868</v>
      </c>
    </row>
    <row r="243" s="2" customFormat="1">
      <c r="A243" s="38"/>
      <c r="B243" s="39"/>
      <c r="C243" s="40"/>
      <c r="D243" s="239" t="s">
        <v>159</v>
      </c>
      <c r="E243" s="40"/>
      <c r="F243" s="240" t="s">
        <v>285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159</v>
      </c>
      <c r="AU243" s="17" t="s">
        <v>83</v>
      </c>
    </row>
    <row r="244" s="2" customFormat="1">
      <c r="A244" s="38"/>
      <c r="B244" s="39"/>
      <c r="C244" s="40"/>
      <c r="D244" s="244" t="s">
        <v>161</v>
      </c>
      <c r="E244" s="40"/>
      <c r="F244" s="245" t="s">
        <v>488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161</v>
      </c>
      <c r="AU244" s="17" t="s">
        <v>83</v>
      </c>
    </row>
    <row r="245" s="13" customFormat="1">
      <c r="A245" s="13"/>
      <c r="B245" s="246"/>
      <c r="C245" s="247"/>
      <c r="D245" s="239" t="s">
        <v>163</v>
      </c>
      <c r="E245" s="248" t="s">
        <v>1</v>
      </c>
      <c r="F245" s="249" t="s">
        <v>869</v>
      </c>
      <c r="G245" s="247"/>
      <c r="H245" s="250">
        <v>3.8170000000000002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163</v>
      </c>
      <c r="AU245" s="256" t="s">
        <v>83</v>
      </c>
      <c r="AV245" s="13" t="s">
        <v>83</v>
      </c>
      <c r="AW245" s="13" t="s">
        <v>30</v>
      </c>
      <c r="AX245" s="13" t="s">
        <v>81</v>
      </c>
      <c r="AY245" s="256" t="s">
        <v>150</v>
      </c>
    </row>
    <row r="246" s="2" customFormat="1" ht="37.8" customHeight="1">
      <c r="A246" s="38"/>
      <c r="B246" s="39"/>
      <c r="C246" s="226" t="s">
        <v>319</v>
      </c>
      <c r="D246" s="226" t="s">
        <v>152</v>
      </c>
      <c r="E246" s="227" t="s">
        <v>870</v>
      </c>
      <c r="F246" s="228" t="s">
        <v>871</v>
      </c>
      <c r="G246" s="229" t="s">
        <v>169</v>
      </c>
      <c r="H246" s="230">
        <v>0.54200000000000004</v>
      </c>
      <c r="I246" s="231"/>
      <c r="J246" s="232">
        <f>ROUND(I246*H246,2)</f>
        <v>0</v>
      </c>
      <c r="K246" s="228" t="s">
        <v>156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157</v>
      </c>
      <c r="AT246" s="237" t="s">
        <v>152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81</v>
      </c>
      <c r="BK246" s="238">
        <f>ROUND(I246*H246,2)</f>
        <v>0</v>
      </c>
      <c r="BL246" s="17" t="s">
        <v>157</v>
      </c>
      <c r="BM246" s="237" t="s">
        <v>872</v>
      </c>
    </row>
    <row r="247" s="2" customFormat="1">
      <c r="A247" s="38"/>
      <c r="B247" s="39"/>
      <c r="C247" s="40"/>
      <c r="D247" s="239" t="s">
        <v>159</v>
      </c>
      <c r="E247" s="40"/>
      <c r="F247" s="240" t="s">
        <v>873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83</v>
      </c>
    </row>
    <row r="248" s="2" customFormat="1">
      <c r="A248" s="38"/>
      <c r="B248" s="39"/>
      <c r="C248" s="40"/>
      <c r="D248" s="244" t="s">
        <v>161</v>
      </c>
      <c r="E248" s="40"/>
      <c r="F248" s="245" t="s">
        <v>874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83</v>
      </c>
    </row>
    <row r="249" s="13" customFormat="1">
      <c r="A249" s="13"/>
      <c r="B249" s="246"/>
      <c r="C249" s="247"/>
      <c r="D249" s="239" t="s">
        <v>163</v>
      </c>
      <c r="E249" s="248" t="s">
        <v>1</v>
      </c>
      <c r="F249" s="249" t="s">
        <v>875</v>
      </c>
      <c r="G249" s="247"/>
      <c r="H249" s="250">
        <v>0.54200000000000004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163</v>
      </c>
      <c r="AU249" s="256" t="s">
        <v>83</v>
      </c>
      <c r="AV249" s="13" t="s">
        <v>83</v>
      </c>
      <c r="AW249" s="13" t="s">
        <v>30</v>
      </c>
      <c r="AX249" s="13" t="s">
        <v>81</v>
      </c>
      <c r="AY249" s="256" t="s">
        <v>150</v>
      </c>
    </row>
    <row r="250" s="2" customFormat="1" ht="24.15" customHeight="1">
      <c r="A250" s="38"/>
      <c r="B250" s="39"/>
      <c r="C250" s="226" t="s">
        <v>326</v>
      </c>
      <c r="D250" s="226" t="s">
        <v>152</v>
      </c>
      <c r="E250" s="227" t="s">
        <v>876</v>
      </c>
      <c r="F250" s="228" t="s">
        <v>877</v>
      </c>
      <c r="G250" s="229" t="s">
        <v>169</v>
      </c>
      <c r="H250" s="230">
        <v>0.54200000000000004</v>
      </c>
      <c r="I250" s="231"/>
      <c r="J250" s="232">
        <f>ROUND(I250*H250,2)</f>
        <v>0</v>
      </c>
      <c r="K250" s="228" t="s">
        <v>156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0.0054999999999999997</v>
      </c>
      <c r="R250" s="235">
        <f>Q250*H250</f>
        <v>0.0029810000000000001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157</v>
      </c>
      <c r="AT250" s="237" t="s">
        <v>152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81</v>
      </c>
      <c r="BK250" s="238">
        <f>ROUND(I250*H250,2)</f>
        <v>0</v>
      </c>
      <c r="BL250" s="17" t="s">
        <v>157</v>
      </c>
      <c r="BM250" s="237" t="s">
        <v>878</v>
      </c>
    </row>
    <row r="251" s="2" customFormat="1">
      <c r="A251" s="38"/>
      <c r="B251" s="39"/>
      <c r="C251" s="40"/>
      <c r="D251" s="239" t="s">
        <v>159</v>
      </c>
      <c r="E251" s="40"/>
      <c r="F251" s="240" t="s">
        <v>879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159</v>
      </c>
      <c r="AU251" s="17" t="s">
        <v>83</v>
      </c>
    </row>
    <row r="252" s="2" customFormat="1">
      <c r="A252" s="38"/>
      <c r="B252" s="39"/>
      <c r="C252" s="40"/>
      <c r="D252" s="244" t="s">
        <v>161</v>
      </c>
      <c r="E252" s="40"/>
      <c r="F252" s="245" t="s">
        <v>880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83</v>
      </c>
    </row>
    <row r="253" s="13" customFormat="1">
      <c r="A253" s="13"/>
      <c r="B253" s="246"/>
      <c r="C253" s="247"/>
      <c r="D253" s="239" t="s">
        <v>163</v>
      </c>
      <c r="E253" s="248" t="s">
        <v>1</v>
      </c>
      <c r="F253" s="249" t="s">
        <v>875</v>
      </c>
      <c r="G253" s="247"/>
      <c r="H253" s="250">
        <v>0.54200000000000004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6" t="s">
        <v>163</v>
      </c>
      <c r="AU253" s="256" t="s">
        <v>83</v>
      </c>
      <c r="AV253" s="13" t="s">
        <v>83</v>
      </c>
      <c r="AW253" s="13" t="s">
        <v>30</v>
      </c>
      <c r="AX253" s="13" t="s">
        <v>81</v>
      </c>
      <c r="AY253" s="256" t="s">
        <v>150</v>
      </c>
    </row>
    <row r="254" s="2" customFormat="1" ht="44.25" customHeight="1">
      <c r="A254" s="38"/>
      <c r="B254" s="39"/>
      <c r="C254" s="226" t="s">
        <v>332</v>
      </c>
      <c r="D254" s="226" t="s">
        <v>152</v>
      </c>
      <c r="E254" s="227" t="s">
        <v>289</v>
      </c>
      <c r="F254" s="228" t="s">
        <v>290</v>
      </c>
      <c r="G254" s="229" t="s">
        <v>169</v>
      </c>
      <c r="H254" s="230">
        <v>37.210000000000001</v>
      </c>
      <c r="I254" s="231"/>
      <c r="J254" s="232">
        <f>ROUND(I254*H254,2)</f>
        <v>0</v>
      </c>
      <c r="K254" s="228" t="s">
        <v>156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</v>
      </c>
      <c r="T254" s="23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157</v>
      </c>
      <c r="AT254" s="237" t="s">
        <v>152</v>
      </c>
      <c r="AU254" s="237" t="s">
        <v>83</v>
      </c>
      <c r="AY254" s="17" t="s">
        <v>150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81</v>
      </c>
      <c r="BK254" s="238">
        <f>ROUND(I254*H254,2)</f>
        <v>0</v>
      </c>
      <c r="BL254" s="17" t="s">
        <v>157</v>
      </c>
      <c r="BM254" s="237" t="s">
        <v>881</v>
      </c>
    </row>
    <row r="255" s="2" customFormat="1">
      <c r="A255" s="38"/>
      <c r="B255" s="39"/>
      <c r="C255" s="40"/>
      <c r="D255" s="239" t="s">
        <v>159</v>
      </c>
      <c r="E255" s="40"/>
      <c r="F255" s="240" t="s">
        <v>292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159</v>
      </c>
      <c r="AU255" s="17" t="s">
        <v>83</v>
      </c>
    </row>
    <row r="256" s="2" customFormat="1">
      <c r="A256" s="38"/>
      <c r="B256" s="39"/>
      <c r="C256" s="40"/>
      <c r="D256" s="244" t="s">
        <v>161</v>
      </c>
      <c r="E256" s="40"/>
      <c r="F256" s="245" t="s">
        <v>293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83</v>
      </c>
    </row>
    <row r="257" s="13" customFormat="1">
      <c r="A257" s="13"/>
      <c r="B257" s="246"/>
      <c r="C257" s="247"/>
      <c r="D257" s="239" t="s">
        <v>163</v>
      </c>
      <c r="E257" s="248" t="s">
        <v>1</v>
      </c>
      <c r="F257" s="249" t="s">
        <v>882</v>
      </c>
      <c r="G257" s="247"/>
      <c r="H257" s="250">
        <v>37.210000000000001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6" t="s">
        <v>163</v>
      </c>
      <c r="AU257" s="256" t="s">
        <v>83</v>
      </c>
      <c r="AV257" s="13" t="s">
        <v>83</v>
      </c>
      <c r="AW257" s="13" t="s">
        <v>30</v>
      </c>
      <c r="AX257" s="13" t="s">
        <v>81</v>
      </c>
      <c r="AY257" s="256" t="s">
        <v>150</v>
      </c>
    </row>
    <row r="258" s="12" customFormat="1" ht="25.92" customHeight="1">
      <c r="A258" s="12"/>
      <c r="B258" s="210"/>
      <c r="C258" s="211"/>
      <c r="D258" s="212" t="s">
        <v>72</v>
      </c>
      <c r="E258" s="213" t="s">
        <v>306</v>
      </c>
      <c r="F258" s="213" t="s">
        <v>307</v>
      </c>
      <c r="G258" s="211"/>
      <c r="H258" s="211"/>
      <c r="I258" s="214"/>
      <c r="J258" s="215">
        <f>BK258</f>
        <v>0</v>
      </c>
      <c r="K258" s="211"/>
      <c r="L258" s="216"/>
      <c r="M258" s="217"/>
      <c r="N258" s="218"/>
      <c r="O258" s="218"/>
      <c r="P258" s="219">
        <f>P259+P266+P273+P294+P311</f>
        <v>0</v>
      </c>
      <c r="Q258" s="218"/>
      <c r="R258" s="219">
        <f>R259+R266+R273+R294+R311</f>
        <v>0.0060060000000000001</v>
      </c>
      <c r="S258" s="218"/>
      <c r="T258" s="220">
        <f>T259+T266+T273+T294+T311</f>
        <v>2.6497179999999996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1" t="s">
        <v>83</v>
      </c>
      <c r="AT258" s="222" t="s">
        <v>72</v>
      </c>
      <c r="AU258" s="222" t="s">
        <v>73</v>
      </c>
      <c r="AY258" s="221" t="s">
        <v>150</v>
      </c>
      <c r="BK258" s="223">
        <f>BK259+BK266+BK273+BK294+BK311</f>
        <v>0</v>
      </c>
    </row>
    <row r="259" s="12" customFormat="1" ht="22.8" customHeight="1">
      <c r="A259" s="12"/>
      <c r="B259" s="210"/>
      <c r="C259" s="211"/>
      <c r="D259" s="212" t="s">
        <v>72</v>
      </c>
      <c r="E259" s="224" t="s">
        <v>883</v>
      </c>
      <c r="F259" s="224" t="s">
        <v>884</v>
      </c>
      <c r="G259" s="211"/>
      <c r="H259" s="211"/>
      <c r="I259" s="214"/>
      <c r="J259" s="225">
        <f>BK259</f>
        <v>0</v>
      </c>
      <c r="K259" s="211"/>
      <c r="L259" s="216"/>
      <c r="M259" s="217"/>
      <c r="N259" s="218"/>
      <c r="O259" s="218"/>
      <c r="P259" s="219">
        <f>SUM(P260:P265)</f>
        <v>0</v>
      </c>
      <c r="Q259" s="218"/>
      <c r="R259" s="219">
        <f>SUM(R260:R265)</f>
        <v>0</v>
      </c>
      <c r="S259" s="218"/>
      <c r="T259" s="220">
        <f>SUM(T260:T265)</f>
        <v>0.034460000000000005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1" t="s">
        <v>83</v>
      </c>
      <c r="AT259" s="222" t="s">
        <v>72</v>
      </c>
      <c r="AU259" s="222" t="s">
        <v>81</v>
      </c>
      <c r="AY259" s="221" t="s">
        <v>150</v>
      </c>
      <c r="BK259" s="223">
        <f>SUM(BK260:BK265)</f>
        <v>0</v>
      </c>
    </row>
    <row r="260" s="2" customFormat="1" ht="16.5" customHeight="1">
      <c r="A260" s="38"/>
      <c r="B260" s="39"/>
      <c r="C260" s="226" t="s">
        <v>340</v>
      </c>
      <c r="D260" s="226" t="s">
        <v>152</v>
      </c>
      <c r="E260" s="227" t="s">
        <v>885</v>
      </c>
      <c r="F260" s="228" t="s">
        <v>886</v>
      </c>
      <c r="G260" s="229" t="s">
        <v>887</v>
      </c>
      <c r="H260" s="230">
        <v>1</v>
      </c>
      <c r="I260" s="231"/>
      <c r="J260" s="232">
        <f>ROUND(I260*H260,2)</f>
        <v>0</v>
      </c>
      <c r="K260" s="228" t="s">
        <v>156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0.014999999999999999</v>
      </c>
      <c r="T260" s="236">
        <f>S260*H260</f>
        <v>0.014999999999999999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264</v>
      </c>
      <c r="AT260" s="237" t="s">
        <v>152</v>
      </c>
      <c r="AU260" s="237" t="s">
        <v>83</v>
      </c>
      <c r="AY260" s="17" t="s">
        <v>150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81</v>
      </c>
      <c r="BK260" s="238">
        <f>ROUND(I260*H260,2)</f>
        <v>0</v>
      </c>
      <c r="BL260" s="17" t="s">
        <v>264</v>
      </c>
      <c r="BM260" s="237" t="s">
        <v>888</v>
      </c>
    </row>
    <row r="261" s="2" customFormat="1">
      <c r="A261" s="38"/>
      <c r="B261" s="39"/>
      <c r="C261" s="40"/>
      <c r="D261" s="239" t="s">
        <v>159</v>
      </c>
      <c r="E261" s="40"/>
      <c r="F261" s="240" t="s">
        <v>889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159</v>
      </c>
      <c r="AU261" s="17" t="s">
        <v>83</v>
      </c>
    </row>
    <row r="262" s="2" customFormat="1">
      <c r="A262" s="38"/>
      <c r="B262" s="39"/>
      <c r="C262" s="40"/>
      <c r="D262" s="244" t="s">
        <v>161</v>
      </c>
      <c r="E262" s="40"/>
      <c r="F262" s="245" t="s">
        <v>890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161</v>
      </c>
      <c r="AU262" s="17" t="s">
        <v>83</v>
      </c>
    </row>
    <row r="263" s="2" customFormat="1" ht="16.5" customHeight="1">
      <c r="A263" s="38"/>
      <c r="B263" s="39"/>
      <c r="C263" s="226" t="s">
        <v>347</v>
      </c>
      <c r="D263" s="226" t="s">
        <v>152</v>
      </c>
      <c r="E263" s="227" t="s">
        <v>891</v>
      </c>
      <c r="F263" s="228" t="s">
        <v>892</v>
      </c>
      <c r="G263" s="229" t="s">
        <v>887</v>
      </c>
      <c r="H263" s="230">
        <v>1</v>
      </c>
      <c r="I263" s="231"/>
      <c r="J263" s="232">
        <f>ROUND(I263*H263,2)</f>
        <v>0</v>
      </c>
      <c r="K263" s="228" t="s">
        <v>156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0.019460000000000002</v>
      </c>
      <c r="T263" s="236">
        <f>S263*H263</f>
        <v>0.019460000000000002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264</v>
      </c>
      <c r="AT263" s="237" t="s">
        <v>152</v>
      </c>
      <c r="AU263" s="237" t="s">
        <v>83</v>
      </c>
      <c r="AY263" s="17" t="s">
        <v>150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81</v>
      </c>
      <c r="BK263" s="238">
        <f>ROUND(I263*H263,2)</f>
        <v>0</v>
      </c>
      <c r="BL263" s="17" t="s">
        <v>264</v>
      </c>
      <c r="BM263" s="237" t="s">
        <v>893</v>
      </c>
    </row>
    <row r="264" s="2" customFormat="1">
      <c r="A264" s="38"/>
      <c r="B264" s="39"/>
      <c r="C264" s="40"/>
      <c r="D264" s="239" t="s">
        <v>159</v>
      </c>
      <c r="E264" s="40"/>
      <c r="F264" s="240" t="s">
        <v>894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159</v>
      </c>
      <c r="AU264" s="17" t="s">
        <v>83</v>
      </c>
    </row>
    <row r="265" s="2" customFormat="1">
      <c r="A265" s="38"/>
      <c r="B265" s="39"/>
      <c r="C265" s="40"/>
      <c r="D265" s="244" t="s">
        <v>161</v>
      </c>
      <c r="E265" s="40"/>
      <c r="F265" s="245" t="s">
        <v>895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83</v>
      </c>
    </row>
    <row r="266" s="12" customFormat="1" ht="22.8" customHeight="1">
      <c r="A266" s="12"/>
      <c r="B266" s="210"/>
      <c r="C266" s="211"/>
      <c r="D266" s="212" t="s">
        <v>72</v>
      </c>
      <c r="E266" s="224" t="s">
        <v>317</v>
      </c>
      <c r="F266" s="224" t="s">
        <v>318</v>
      </c>
      <c r="G266" s="211"/>
      <c r="H266" s="211"/>
      <c r="I266" s="214"/>
      <c r="J266" s="225">
        <f>BK266</f>
        <v>0</v>
      </c>
      <c r="K266" s="211"/>
      <c r="L266" s="216"/>
      <c r="M266" s="217"/>
      <c r="N266" s="218"/>
      <c r="O266" s="218"/>
      <c r="P266" s="219">
        <f>SUM(P267:P272)</f>
        <v>0</v>
      </c>
      <c r="Q266" s="218"/>
      <c r="R266" s="219">
        <f>SUM(R267:R272)</f>
        <v>0</v>
      </c>
      <c r="S266" s="218"/>
      <c r="T266" s="220">
        <f>SUM(T267:T272)</f>
        <v>0.081600000000000006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1" t="s">
        <v>83</v>
      </c>
      <c r="AT266" s="222" t="s">
        <v>72</v>
      </c>
      <c r="AU266" s="222" t="s">
        <v>81</v>
      </c>
      <c r="AY266" s="221" t="s">
        <v>150</v>
      </c>
      <c r="BK266" s="223">
        <f>SUM(BK267:BK272)</f>
        <v>0</v>
      </c>
    </row>
    <row r="267" s="2" customFormat="1" ht="24.15" customHeight="1">
      <c r="A267" s="38"/>
      <c r="B267" s="39"/>
      <c r="C267" s="226" t="s">
        <v>354</v>
      </c>
      <c r="D267" s="226" t="s">
        <v>152</v>
      </c>
      <c r="E267" s="227" t="s">
        <v>320</v>
      </c>
      <c r="F267" s="228" t="s">
        <v>321</v>
      </c>
      <c r="G267" s="229" t="s">
        <v>322</v>
      </c>
      <c r="H267" s="230">
        <v>2</v>
      </c>
      <c r="I267" s="231"/>
      <c r="J267" s="232">
        <f>ROUND(I267*H267,2)</f>
        <v>0</v>
      </c>
      <c r="K267" s="228" t="s">
        <v>156</v>
      </c>
      <c r="L267" s="44"/>
      <c r="M267" s="233" t="s">
        <v>1</v>
      </c>
      <c r="N267" s="234" t="s">
        <v>38</v>
      </c>
      <c r="O267" s="91"/>
      <c r="P267" s="235">
        <f>O267*H267</f>
        <v>0</v>
      </c>
      <c r="Q267" s="235">
        <v>0</v>
      </c>
      <c r="R267" s="235">
        <f>Q267*H267</f>
        <v>0</v>
      </c>
      <c r="S267" s="235">
        <v>0.040000000000000001</v>
      </c>
      <c r="T267" s="236">
        <f>S267*H267</f>
        <v>0.080000000000000002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7" t="s">
        <v>264</v>
      </c>
      <c r="AT267" s="237" t="s">
        <v>152</v>
      </c>
      <c r="AU267" s="237" t="s">
        <v>83</v>
      </c>
      <c r="AY267" s="17" t="s">
        <v>150</v>
      </c>
      <c r="BE267" s="238">
        <f>IF(N267="základní",J267,0)</f>
        <v>0</v>
      </c>
      <c r="BF267" s="238">
        <f>IF(N267="snížená",J267,0)</f>
        <v>0</v>
      </c>
      <c r="BG267" s="238">
        <f>IF(N267="zákl. přenesená",J267,0)</f>
        <v>0</v>
      </c>
      <c r="BH267" s="238">
        <f>IF(N267="sníž. přenesená",J267,0)</f>
        <v>0</v>
      </c>
      <c r="BI267" s="238">
        <f>IF(N267="nulová",J267,0)</f>
        <v>0</v>
      </c>
      <c r="BJ267" s="17" t="s">
        <v>81</v>
      </c>
      <c r="BK267" s="238">
        <f>ROUND(I267*H267,2)</f>
        <v>0</v>
      </c>
      <c r="BL267" s="17" t="s">
        <v>264</v>
      </c>
      <c r="BM267" s="237" t="s">
        <v>896</v>
      </c>
    </row>
    <row r="268" s="2" customFormat="1">
      <c r="A268" s="38"/>
      <c r="B268" s="39"/>
      <c r="C268" s="40"/>
      <c r="D268" s="239" t="s">
        <v>159</v>
      </c>
      <c r="E268" s="40"/>
      <c r="F268" s="240" t="s">
        <v>324</v>
      </c>
      <c r="G268" s="40"/>
      <c r="H268" s="40"/>
      <c r="I268" s="241"/>
      <c r="J268" s="40"/>
      <c r="K268" s="40"/>
      <c r="L268" s="44"/>
      <c r="M268" s="242"/>
      <c r="N268" s="243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159</v>
      </c>
      <c r="AU268" s="17" t="s">
        <v>83</v>
      </c>
    </row>
    <row r="269" s="2" customFormat="1">
      <c r="A269" s="38"/>
      <c r="B269" s="39"/>
      <c r="C269" s="40"/>
      <c r="D269" s="244" t="s">
        <v>161</v>
      </c>
      <c r="E269" s="40"/>
      <c r="F269" s="245" t="s">
        <v>325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161</v>
      </c>
      <c r="AU269" s="17" t="s">
        <v>83</v>
      </c>
    </row>
    <row r="270" s="2" customFormat="1" ht="37.8" customHeight="1">
      <c r="A270" s="38"/>
      <c r="B270" s="39"/>
      <c r="C270" s="226" t="s">
        <v>360</v>
      </c>
      <c r="D270" s="226" t="s">
        <v>152</v>
      </c>
      <c r="E270" s="227" t="s">
        <v>333</v>
      </c>
      <c r="F270" s="228" t="s">
        <v>334</v>
      </c>
      <c r="G270" s="229" t="s">
        <v>322</v>
      </c>
      <c r="H270" s="230">
        <v>2</v>
      </c>
      <c r="I270" s="231"/>
      <c r="J270" s="232">
        <f>ROUND(I270*H270,2)</f>
        <v>0</v>
      </c>
      <c r="K270" s="228" t="s">
        <v>156</v>
      </c>
      <c r="L270" s="44"/>
      <c r="M270" s="233" t="s">
        <v>1</v>
      </c>
      <c r="N270" s="234" t="s">
        <v>38</v>
      </c>
      <c r="O270" s="91"/>
      <c r="P270" s="235">
        <f>O270*H270</f>
        <v>0</v>
      </c>
      <c r="Q270" s="235">
        <v>0</v>
      </c>
      <c r="R270" s="235">
        <f>Q270*H270</f>
        <v>0</v>
      </c>
      <c r="S270" s="235">
        <v>0.00080000000000000004</v>
      </c>
      <c r="T270" s="236">
        <f>S270*H270</f>
        <v>0.0016000000000000001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7" t="s">
        <v>264</v>
      </c>
      <c r="AT270" s="237" t="s">
        <v>152</v>
      </c>
      <c r="AU270" s="237" t="s">
        <v>83</v>
      </c>
      <c r="AY270" s="17" t="s">
        <v>150</v>
      </c>
      <c r="BE270" s="238">
        <f>IF(N270="základní",J270,0)</f>
        <v>0</v>
      </c>
      <c r="BF270" s="238">
        <f>IF(N270="snížená",J270,0)</f>
        <v>0</v>
      </c>
      <c r="BG270" s="238">
        <f>IF(N270="zákl. přenesená",J270,0)</f>
        <v>0</v>
      </c>
      <c r="BH270" s="238">
        <f>IF(N270="sníž. přenesená",J270,0)</f>
        <v>0</v>
      </c>
      <c r="BI270" s="238">
        <f>IF(N270="nulová",J270,0)</f>
        <v>0</v>
      </c>
      <c r="BJ270" s="17" t="s">
        <v>81</v>
      </c>
      <c r="BK270" s="238">
        <f>ROUND(I270*H270,2)</f>
        <v>0</v>
      </c>
      <c r="BL270" s="17" t="s">
        <v>264</v>
      </c>
      <c r="BM270" s="237" t="s">
        <v>897</v>
      </c>
    </row>
    <row r="271" s="2" customFormat="1">
      <c r="A271" s="38"/>
      <c r="B271" s="39"/>
      <c r="C271" s="40"/>
      <c r="D271" s="239" t="s">
        <v>159</v>
      </c>
      <c r="E271" s="40"/>
      <c r="F271" s="240" t="s">
        <v>336</v>
      </c>
      <c r="G271" s="40"/>
      <c r="H271" s="40"/>
      <c r="I271" s="241"/>
      <c r="J271" s="40"/>
      <c r="K271" s="40"/>
      <c r="L271" s="44"/>
      <c r="M271" s="242"/>
      <c r="N271" s="243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159</v>
      </c>
      <c r="AU271" s="17" t="s">
        <v>83</v>
      </c>
    </row>
    <row r="272" s="2" customFormat="1">
      <c r="A272" s="38"/>
      <c r="B272" s="39"/>
      <c r="C272" s="40"/>
      <c r="D272" s="244" t="s">
        <v>161</v>
      </c>
      <c r="E272" s="40"/>
      <c r="F272" s="245" t="s">
        <v>337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161</v>
      </c>
      <c r="AU272" s="17" t="s">
        <v>83</v>
      </c>
    </row>
    <row r="273" s="12" customFormat="1" ht="22.8" customHeight="1">
      <c r="A273" s="12"/>
      <c r="B273" s="210"/>
      <c r="C273" s="211"/>
      <c r="D273" s="212" t="s">
        <v>72</v>
      </c>
      <c r="E273" s="224" t="s">
        <v>338</v>
      </c>
      <c r="F273" s="224" t="s">
        <v>339</v>
      </c>
      <c r="G273" s="211"/>
      <c r="H273" s="211"/>
      <c r="I273" s="214"/>
      <c r="J273" s="225">
        <f>BK273</f>
        <v>0</v>
      </c>
      <c r="K273" s="211"/>
      <c r="L273" s="216"/>
      <c r="M273" s="217"/>
      <c r="N273" s="218"/>
      <c r="O273" s="218"/>
      <c r="P273" s="219">
        <f>SUM(P274:P293)</f>
        <v>0</v>
      </c>
      <c r="Q273" s="218"/>
      <c r="R273" s="219">
        <f>SUM(R274:R293)</f>
        <v>0</v>
      </c>
      <c r="S273" s="218"/>
      <c r="T273" s="220">
        <f>SUM(T274:T293)</f>
        <v>1.9075999999999997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1" t="s">
        <v>83</v>
      </c>
      <c r="AT273" s="222" t="s">
        <v>72</v>
      </c>
      <c r="AU273" s="222" t="s">
        <v>81</v>
      </c>
      <c r="AY273" s="221" t="s">
        <v>150</v>
      </c>
      <c r="BK273" s="223">
        <f>SUM(BK274:BK293)</f>
        <v>0</v>
      </c>
    </row>
    <row r="274" s="2" customFormat="1" ht="24.15" customHeight="1">
      <c r="A274" s="38"/>
      <c r="B274" s="39"/>
      <c r="C274" s="226" t="s">
        <v>180</v>
      </c>
      <c r="D274" s="226" t="s">
        <v>152</v>
      </c>
      <c r="E274" s="227" t="s">
        <v>341</v>
      </c>
      <c r="F274" s="228" t="s">
        <v>342</v>
      </c>
      <c r="G274" s="229" t="s">
        <v>224</v>
      </c>
      <c r="H274" s="230">
        <v>51.799999999999997</v>
      </c>
      <c r="I274" s="231"/>
      <c r="J274" s="232">
        <f>ROUND(I274*H274,2)</f>
        <v>0</v>
      </c>
      <c r="K274" s="228" t="s">
        <v>156</v>
      </c>
      <c r="L274" s="44"/>
      <c r="M274" s="233" t="s">
        <v>1</v>
      </c>
      <c r="N274" s="234" t="s">
        <v>38</v>
      </c>
      <c r="O274" s="91"/>
      <c r="P274" s="235">
        <f>O274*H274</f>
        <v>0</v>
      </c>
      <c r="Q274" s="235">
        <v>0</v>
      </c>
      <c r="R274" s="235">
        <f>Q274*H274</f>
        <v>0</v>
      </c>
      <c r="S274" s="235">
        <v>0.014</v>
      </c>
      <c r="T274" s="236">
        <f>S274*H274</f>
        <v>0.72519999999999996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7" t="s">
        <v>264</v>
      </c>
      <c r="AT274" s="237" t="s">
        <v>152</v>
      </c>
      <c r="AU274" s="237" t="s">
        <v>83</v>
      </c>
      <c r="AY274" s="17" t="s">
        <v>150</v>
      </c>
      <c r="BE274" s="238">
        <f>IF(N274="základní",J274,0)</f>
        <v>0</v>
      </c>
      <c r="BF274" s="238">
        <f>IF(N274="snížená",J274,0)</f>
        <v>0</v>
      </c>
      <c r="BG274" s="238">
        <f>IF(N274="zákl. přenesená",J274,0)</f>
        <v>0</v>
      </c>
      <c r="BH274" s="238">
        <f>IF(N274="sníž. přenesená",J274,0)</f>
        <v>0</v>
      </c>
      <c r="BI274" s="238">
        <f>IF(N274="nulová",J274,0)</f>
        <v>0</v>
      </c>
      <c r="BJ274" s="17" t="s">
        <v>81</v>
      </c>
      <c r="BK274" s="238">
        <f>ROUND(I274*H274,2)</f>
        <v>0</v>
      </c>
      <c r="BL274" s="17" t="s">
        <v>264</v>
      </c>
      <c r="BM274" s="237" t="s">
        <v>898</v>
      </c>
    </row>
    <row r="275" s="2" customFormat="1">
      <c r="A275" s="38"/>
      <c r="B275" s="39"/>
      <c r="C275" s="40"/>
      <c r="D275" s="239" t="s">
        <v>159</v>
      </c>
      <c r="E275" s="40"/>
      <c r="F275" s="240" t="s">
        <v>344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159</v>
      </c>
      <c r="AU275" s="17" t="s">
        <v>83</v>
      </c>
    </row>
    <row r="276" s="2" customFormat="1">
      <c r="A276" s="38"/>
      <c r="B276" s="39"/>
      <c r="C276" s="40"/>
      <c r="D276" s="244" t="s">
        <v>161</v>
      </c>
      <c r="E276" s="40"/>
      <c r="F276" s="245" t="s">
        <v>345</v>
      </c>
      <c r="G276" s="40"/>
      <c r="H276" s="40"/>
      <c r="I276" s="241"/>
      <c r="J276" s="40"/>
      <c r="K276" s="40"/>
      <c r="L276" s="44"/>
      <c r="M276" s="242"/>
      <c r="N276" s="243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161</v>
      </c>
      <c r="AU276" s="17" t="s">
        <v>83</v>
      </c>
    </row>
    <row r="277" s="15" customFormat="1">
      <c r="A277" s="15"/>
      <c r="B277" s="278"/>
      <c r="C277" s="279"/>
      <c r="D277" s="239" t="s">
        <v>163</v>
      </c>
      <c r="E277" s="280" t="s">
        <v>1</v>
      </c>
      <c r="F277" s="281" t="s">
        <v>899</v>
      </c>
      <c r="G277" s="279"/>
      <c r="H277" s="280" t="s">
        <v>1</v>
      </c>
      <c r="I277" s="282"/>
      <c r="J277" s="279"/>
      <c r="K277" s="279"/>
      <c r="L277" s="283"/>
      <c r="M277" s="284"/>
      <c r="N277" s="285"/>
      <c r="O277" s="285"/>
      <c r="P277" s="285"/>
      <c r="Q277" s="285"/>
      <c r="R277" s="285"/>
      <c r="S277" s="285"/>
      <c r="T277" s="286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87" t="s">
        <v>163</v>
      </c>
      <c r="AU277" s="287" t="s">
        <v>83</v>
      </c>
      <c r="AV277" s="15" t="s">
        <v>81</v>
      </c>
      <c r="AW277" s="15" t="s">
        <v>30</v>
      </c>
      <c r="AX277" s="15" t="s">
        <v>73</v>
      </c>
      <c r="AY277" s="287" t="s">
        <v>150</v>
      </c>
    </row>
    <row r="278" s="13" customFormat="1">
      <c r="A278" s="13"/>
      <c r="B278" s="246"/>
      <c r="C278" s="247"/>
      <c r="D278" s="239" t="s">
        <v>163</v>
      </c>
      <c r="E278" s="248" t="s">
        <v>1</v>
      </c>
      <c r="F278" s="249" t="s">
        <v>900</v>
      </c>
      <c r="G278" s="247"/>
      <c r="H278" s="250">
        <v>16.800000000000001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6" t="s">
        <v>163</v>
      </c>
      <c r="AU278" s="256" t="s">
        <v>83</v>
      </c>
      <c r="AV278" s="13" t="s">
        <v>83</v>
      </c>
      <c r="AW278" s="13" t="s">
        <v>30</v>
      </c>
      <c r="AX278" s="13" t="s">
        <v>73</v>
      </c>
      <c r="AY278" s="256" t="s">
        <v>150</v>
      </c>
    </row>
    <row r="279" s="15" customFormat="1">
      <c r="A279" s="15"/>
      <c r="B279" s="278"/>
      <c r="C279" s="279"/>
      <c r="D279" s="239" t="s">
        <v>163</v>
      </c>
      <c r="E279" s="280" t="s">
        <v>1</v>
      </c>
      <c r="F279" s="281" t="s">
        <v>901</v>
      </c>
      <c r="G279" s="279"/>
      <c r="H279" s="280" t="s">
        <v>1</v>
      </c>
      <c r="I279" s="282"/>
      <c r="J279" s="279"/>
      <c r="K279" s="279"/>
      <c r="L279" s="283"/>
      <c r="M279" s="284"/>
      <c r="N279" s="285"/>
      <c r="O279" s="285"/>
      <c r="P279" s="285"/>
      <c r="Q279" s="285"/>
      <c r="R279" s="285"/>
      <c r="S279" s="285"/>
      <c r="T279" s="28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7" t="s">
        <v>163</v>
      </c>
      <c r="AU279" s="287" t="s">
        <v>83</v>
      </c>
      <c r="AV279" s="15" t="s">
        <v>81</v>
      </c>
      <c r="AW279" s="15" t="s">
        <v>30</v>
      </c>
      <c r="AX279" s="15" t="s">
        <v>73</v>
      </c>
      <c r="AY279" s="287" t="s">
        <v>150</v>
      </c>
    </row>
    <row r="280" s="13" customFormat="1">
      <c r="A280" s="13"/>
      <c r="B280" s="246"/>
      <c r="C280" s="247"/>
      <c r="D280" s="239" t="s">
        <v>163</v>
      </c>
      <c r="E280" s="248" t="s">
        <v>1</v>
      </c>
      <c r="F280" s="249" t="s">
        <v>902</v>
      </c>
      <c r="G280" s="247"/>
      <c r="H280" s="250">
        <v>35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163</v>
      </c>
      <c r="AU280" s="256" t="s">
        <v>83</v>
      </c>
      <c r="AV280" s="13" t="s">
        <v>83</v>
      </c>
      <c r="AW280" s="13" t="s">
        <v>30</v>
      </c>
      <c r="AX280" s="13" t="s">
        <v>73</v>
      </c>
      <c r="AY280" s="256" t="s">
        <v>150</v>
      </c>
    </row>
    <row r="281" s="14" customFormat="1">
      <c r="A281" s="14"/>
      <c r="B281" s="257"/>
      <c r="C281" s="258"/>
      <c r="D281" s="239" t="s">
        <v>163</v>
      </c>
      <c r="E281" s="259" t="s">
        <v>1</v>
      </c>
      <c r="F281" s="260" t="s">
        <v>165</v>
      </c>
      <c r="G281" s="258"/>
      <c r="H281" s="261">
        <v>51.799999999999997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7" t="s">
        <v>163</v>
      </c>
      <c r="AU281" s="267" t="s">
        <v>83</v>
      </c>
      <c r="AV281" s="14" t="s">
        <v>157</v>
      </c>
      <c r="AW281" s="14" t="s">
        <v>30</v>
      </c>
      <c r="AX281" s="14" t="s">
        <v>81</v>
      </c>
      <c r="AY281" s="267" t="s">
        <v>150</v>
      </c>
    </row>
    <row r="282" s="2" customFormat="1" ht="21.75" customHeight="1">
      <c r="A282" s="38"/>
      <c r="B282" s="39"/>
      <c r="C282" s="226" t="s">
        <v>375</v>
      </c>
      <c r="D282" s="226" t="s">
        <v>152</v>
      </c>
      <c r="E282" s="227" t="s">
        <v>903</v>
      </c>
      <c r="F282" s="228" t="s">
        <v>904</v>
      </c>
      <c r="G282" s="229" t="s">
        <v>176</v>
      </c>
      <c r="H282" s="230">
        <v>29.399999999999999</v>
      </c>
      <c r="I282" s="231"/>
      <c r="J282" s="232">
        <f>ROUND(I282*H282,2)</f>
        <v>0</v>
      </c>
      <c r="K282" s="228" t="s">
        <v>156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0.014999999999999999</v>
      </c>
      <c r="T282" s="236">
        <f>S282*H282</f>
        <v>0.44099999999999995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264</v>
      </c>
      <c r="AT282" s="237" t="s">
        <v>152</v>
      </c>
      <c r="AU282" s="237" t="s">
        <v>83</v>
      </c>
      <c r="AY282" s="17" t="s">
        <v>150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81</v>
      </c>
      <c r="BK282" s="238">
        <f>ROUND(I282*H282,2)</f>
        <v>0</v>
      </c>
      <c r="BL282" s="17" t="s">
        <v>264</v>
      </c>
      <c r="BM282" s="237" t="s">
        <v>905</v>
      </c>
    </row>
    <row r="283" s="2" customFormat="1">
      <c r="A283" s="38"/>
      <c r="B283" s="39"/>
      <c r="C283" s="40"/>
      <c r="D283" s="239" t="s">
        <v>159</v>
      </c>
      <c r="E283" s="40"/>
      <c r="F283" s="240" t="s">
        <v>906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83</v>
      </c>
    </row>
    <row r="284" s="2" customFormat="1">
      <c r="A284" s="38"/>
      <c r="B284" s="39"/>
      <c r="C284" s="40"/>
      <c r="D284" s="244" t="s">
        <v>161</v>
      </c>
      <c r="E284" s="40"/>
      <c r="F284" s="245" t="s">
        <v>907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83</v>
      </c>
    </row>
    <row r="285" s="13" customFormat="1">
      <c r="A285" s="13"/>
      <c r="B285" s="246"/>
      <c r="C285" s="247"/>
      <c r="D285" s="239" t="s">
        <v>163</v>
      </c>
      <c r="E285" s="248" t="s">
        <v>1</v>
      </c>
      <c r="F285" s="249" t="s">
        <v>908</v>
      </c>
      <c r="G285" s="247"/>
      <c r="H285" s="250">
        <v>29.399999999999999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6" t="s">
        <v>163</v>
      </c>
      <c r="AU285" s="256" t="s">
        <v>83</v>
      </c>
      <c r="AV285" s="13" t="s">
        <v>83</v>
      </c>
      <c r="AW285" s="13" t="s">
        <v>30</v>
      </c>
      <c r="AX285" s="13" t="s">
        <v>81</v>
      </c>
      <c r="AY285" s="256" t="s">
        <v>150</v>
      </c>
    </row>
    <row r="286" s="2" customFormat="1" ht="24.15" customHeight="1">
      <c r="A286" s="38"/>
      <c r="B286" s="39"/>
      <c r="C286" s="226" t="s">
        <v>384</v>
      </c>
      <c r="D286" s="226" t="s">
        <v>152</v>
      </c>
      <c r="E286" s="227" t="s">
        <v>745</v>
      </c>
      <c r="F286" s="228" t="s">
        <v>746</v>
      </c>
      <c r="G286" s="229" t="s">
        <v>224</v>
      </c>
      <c r="H286" s="230">
        <v>15</v>
      </c>
      <c r="I286" s="231"/>
      <c r="J286" s="232">
        <f>ROUND(I286*H286,2)</f>
        <v>0</v>
      </c>
      <c r="K286" s="228" t="s">
        <v>156</v>
      </c>
      <c r="L286" s="44"/>
      <c r="M286" s="233" t="s">
        <v>1</v>
      </c>
      <c r="N286" s="234" t="s">
        <v>38</v>
      </c>
      <c r="O286" s="91"/>
      <c r="P286" s="235">
        <f>O286*H286</f>
        <v>0</v>
      </c>
      <c r="Q286" s="235">
        <v>0</v>
      </c>
      <c r="R286" s="235">
        <f>Q286*H286</f>
        <v>0</v>
      </c>
      <c r="S286" s="235">
        <v>0.017000000000000001</v>
      </c>
      <c r="T286" s="236">
        <f>S286*H286</f>
        <v>0.255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7" t="s">
        <v>264</v>
      </c>
      <c r="AT286" s="237" t="s">
        <v>152</v>
      </c>
      <c r="AU286" s="237" t="s">
        <v>83</v>
      </c>
      <c r="AY286" s="17" t="s">
        <v>150</v>
      </c>
      <c r="BE286" s="238">
        <f>IF(N286="základní",J286,0)</f>
        <v>0</v>
      </c>
      <c r="BF286" s="238">
        <f>IF(N286="snížená",J286,0)</f>
        <v>0</v>
      </c>
      <c r="BG286" s="238">
        <f>IF(N286="zákl. přenesená",J286,0)</f>
        <v>0</v>
      </c>
      <c r="BH286" s="238">
        <f>IF(N286="sníž. přenesená",J286,0)</f>
        <v>0</v>
      </c>
      <c r="BI286" s="238">
        <f>IF(N286="nulová",J286,0)</f>
        <v>0</v>
      </c>
      <c r="BJ286" s="17" t="s">
        <v>81</v>
      </c>
      <c r="BK286" s="238">
        <f>ROUND(I286*H286,2)</f>
        <v>0</v>
      </c>
      <c r="BL286" s="17" t="s">
        <v>264</v>
      </c>
      <c r="BM286" s="237" t="s">
        <v>909</v>
      </c>
    </row>
    <row r="287" s="2" customFormat="1">
      <c r="A287" s="38"/>
      <c r="B287" s="39"/>
      <c r="C287" s="40"/>
      <c r="D287" s="239" t="s">
        <v>159</v>
      </c>
      <c r="E287" s="40"/>
      <c r="F287" s="240" t="s">
        <v>748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159</v>
      </c>
      <c r="AU287" s="17" t="s">
        <v>83</v>
      </c>
    </row>
    <row r="288" s="2" customFormat="1">
      <c r="A288" s="38"/>
      <c r="B288" s="39"/>
      <c r="C288" s="40"/>
      <c r="D288" s="244" t="s">
        <v>161</v>
      </c>
      <c r="E288" s="40"/>
      <c r="F288" s="245" t="s">
        <v>749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161</v>
      </c>
      <c r="AU288" s="17" t="s">
        <v>83</v>
      </c>
    </row>
    <row r="289" s="13" customFormat="1">
      <c r="A289" s="13"/>
      <c r="B289" s="246"/>
      <c r="C289" s="247"/>
      <c r="D289" s="239" t="s">
        <v>163</v>
      </c>
      <c r="E289" s="248" t="s">
        <v>1</v>
      </c>
      <c r="F289" s="249" t="s">
        <v>910</v>
      </c>
      <c r="G289" s="247"/>
      <c r="H289" s="250">
        <v>15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6" t="s">
        <v>163</v>
      </c>
      <c r="AU289" s="256" t="s">
        <v>83</v>
      </c>
      <c r="AV289" s="13" t="s">
        <v>83</v>
      </c>
      <c r="AW289" s="13" t="s">
        <v>30</v>
      </c>
      <c r="AX289" s="13" t="s">
        <v>81</v>
      </c>
      <c r="AY289" s="256" t="s">
        <v>150</v>
      </c>
    </row>
    <row r="290" s="2" customFormat="1" ht="24.15" customHeight="1">
      <c r="A290" s="38"/>
      <c r="B290" s="39"/>
      <c r="C290" s="226" t="s">
        <v>389</v>
      </c>
      <c r="D290" s="226" t="s">
        <v>152</v>
      </c>
      <c r="E290" s="227" t="s">
        <v>753</v>
      </c>
      <c r="F290" s="228" t="s">
        <v>754</v>
      </c>
      <c r="G290" s="229" t="s">
        <v>176</v>
      </c>
      <c r="H290" s="230">
        <v>12.16</v>
      </c>
      <c r="I290" s="231"/>
      <c r="J290" s="232">
        <f>ROUND(I290*H290,2)</f>
        <v>0</v>
      </c>
      <c r="K290" s="228" t="s">
        <v>156</v>
      </c>
      <c r="L290" s="44"/>
      <c r="M290" s="233" t="s">
        <v>1</v>
      </c>
      <c r="N290" s="234" t="s">
        <v>38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0.040000000000000001</v>
      </c>
      <c r="T290" s="236">
        <f>S290*H290</f>
        <v>0.4864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264</v>
      </c>
      <c r="AT290" s="237" t="s">
        <v>152</v>
      </c>
      <c r="AU290" s="237" t="s">
        <v>83</v>
      </c>
      <c r="AY290" s="17" t="s">
        <v>150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81</v>
      </c>
      <c r="BK290" s="238">
        <f>ROUND(I290*H290,2)</f>
        <v>0</v>
      </c>
      <c r="BL290" s="17" t="s">
        <v>264</v>
      </c>
      <c r="BM290" s="237" t="s">
        <v>911</v>
      </c>
    </row>
    <row r="291" s="2" customFormat="1">
      <c r="A291" s="38"/>
      <c r="B291" s="39"/>
      <c r="C291" s="40"/>
      <c r="D291" s="239" t="s">
        <v>159</v>
      </c>
      <c r="E291" s="40"/>
      <c r="F291" s="240" t="s">
        <v>756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159</v>
      </c>
      <c r="AU291" s="17" t="s">
        <v>83</v>
      </c>
    </row>
    <row r="292" s="2" customFormat="1">
      <c r="A292" s="38"/>
      <c r="B292" s="39"/>
      <c r="C292" s="40"/>
      <c r="D292" s="244" t="s">
        <v>161</v>
      </c>
      <c r="E292" s="40"/>
      <c r="F292" s="245" t="s">
        <v>757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161</v>
      </c>
      <c r="AU292" s="17" t="s">
        <v>83</v>
      </c>
    </row>
    <row r="293" s="13" customFormat="1">
      <c r="A293" s="13"/>
      <c r="B293" s="246"/>
      <c r="C293" s="247"/>
      <c r="D293" s="239" t="s">
        <v>163</v>
      </c>
      <c r="E293" s="248" t="s">
        <v>1</v>
      </c>
      <c r="F293" s="249" t="s">
        <v>843</v>
      </c>
      <c r="G293" s="247"/>
      <c r="H293" s="250">
        <v>12.16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163</v>
      </c>
      <c r="AU293" s="256" t="s">
        <v>83</v>
      </c>
      <c r="AV293" s="13" t="s">
        <v>83</v>
      </c>
      <c r="AW293" s="13" t="s">
        <v>30</v>
      </c>
      <c r="AX293" s="13" t="s">
        <v>81</v>
      </c>
      <c r="AY293" s="256" t="s">
        <v>150</v>
      </c>
    </row>
    <row r="294" s="12" customFormat="1" ht="22.8" customHeight="1">
      <c r="A294" s="12"/>
      <c r="B294" s="210"/>
      <c r="C294" s="211"/>
      <c r="D294" s="212" t="s">
        <v>72</v>
      </c>
      <c r="E294" s="224" t="s">
        <v>520</v>
      </c>
      <c r="F294" s="224" t="s">
        <v>521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SUM(P295:P310)</f>
        <v>0</v>
      </c>
      <c r="Q294" s="218"/>
      <c r="R294" s="219">
        <f>SUM(R295:R310)</f>
        <v>0</v>
      </c>
      <c r="S294" s="218"/>
      <c r="T294" s="220">
        <f>SUM(T295:T310)</f>
        <v>0.083879999999999982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83</v>
      </c>
      <c r="AT294" s="222" t="s">
        <v>72</v>
      </c>
      <c r="AU294" s="222" t="s">
        <v>81</v>
      </c>
      <c r="AY294" s="221" t="s">
        <v>150</v>
      </c>
      <c r="BK294" s="223">
        <f>SUM(BK295:BK310)</f>
        <v>0</v>
      </c>
    </row>
    <row r="295" s="2" customFormat="1" ht="16.5" customHeight="1">
      <c r="A295" s="38"/>
      <c r="B295" s="39"/>
      <c r="C295" s="226" t="s">
        <v>399</v>
      </c>
      <c r="D295" s="226" t="s">
        <v>152</v>
      </c>
      <c r="E295" s="227" t="s">
        <v>522</v>
      </c>
      <c r="F295" s="228" t="s">
        <v>523</v>
      </c>
      <c r="G295" s="229" t="s">
        <v>224</v>
      </c>
      <c r="H295" s="230">
        <v>13.4</v>
      </c>
      <c r="I295" s="231"/>
      <c r="J295" s="232">
        <f>ROUND(I295*H295,2)</f>
        <v>0</v>
      </c>
      <c r="K295" s="228" t="s">
        <v>156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0.0016999999999999999</v>
      </c>
      <c r="T295" s="236">
        <f>S295*H295</f>
        <v>0.022779999999999998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264</v>
      </c>
      <c r="AT295" s="237" t="s">
        <v>152</v>
      </c>
      <c r="AU295" s="237" t="s">
        <v>83</v>
      </c>
      <c r="AY295" s="17" t="s">
        <v>150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81</v>
      </c>
      <c r="BK295" s="238">
        <f>ROUND(I295*H295,2)</f>
        <v>0</v>
      </c>
      <c r="BL295" s="17" t="s">
        <v>264</v>
      </c>
      <c r="BM295" s="237" t="s">
        <v>912</v>
      </c>
    </row>
    <row r="296" s="2" customFormat="1">
      <c r="A296" s="38"/>
      <c r="B296" s="39"/>
      <c r="C296" s="40"/>
      <c r="D296" s="239" t="s">
        <v>159</v>
      </c>
      <c r="E296" s="40"/>
      <c r="F296" s="240" t="s">
        <v>525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159</v>
      </c>
      <c r="AU296" s="17" t="s">
        <v>83</v>
      </c>
    </row>
    <row r="297" s="2" customFormat="1">
      <c r="A297" s="38"/>
      <c r="B297" s="39"/>
      <c r="C297" s="40"/>
      <c r="D297" s="244" t="s">
        <v>161</v>
      </c>
      <c r="E297" s="40"/>
      <c r="F297" s="245" t="s">
        <v>526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161</v>
      </c>
      <c r="AU297" s="17" t="s">
        <v>83</v>
      </c>
    </row>
    <row r="298" s="13" customFormat="1">
      <c r="A298" s="13"/>
      <c r="B298" s="246"/>
      <c r="C298" s="247"/>
      <c r="D298" s="239" t="s">
        <v>163</v>
      </c>
      <c r="E298" s="248" t="s">
        <v>1</v>
      </c>
      <c r="F298" s="249" t="s">
        <v>913</v>
      </c>
      <c r="G298" s="247"/>
      <c r="H298" s="250">
        <v>13.4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163</v>
      </c>
      <c r="AU298" s="256" t="s">
        <v>83</v>
      </c>
      <c r="AV298" s="13" t="s">
        <v>83</v>
      </c>
      <c r="AW298" s="13" t="s">
        <v>30</v>
      </c>
      <c r="AX298" s="13" t="s">
        <v>81</v>
      </c>
      <c r="AY298" s="256" t="s">
        <v>150</v>
      </c>
    </row>
    <row r="299" s="2" customFormat="1" ht="16.5" customHeight="1">
      <c r="A299" s="38"/>
      <c r="B299" s="39"/>
      <c r="C299" s="226" t="s">
        <v>408</v>
      </c>
      <c r="D299" s="226" t="s">
        <v>152</v>
      </c>
      <c r="E299" s="227" t="s">
        <v>914</v>
      </c>
      <c r="F299" s="228" t="s">
        <v>915</v>
      </c>
      <c r="G299" s="229" t="s">
        <v>176</v>
      </c>
      <c r="H299" s="230">
        <v>2</v>
      </c>
      <c r="I299" s="231"/>
      <c r="J299" s="232">
        <f>ROUND(I299*H299,2)</f>
        <v>0</v>
      </c>
      <c r="K299" s="228" t="s">
        <v>156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0.0058399999999999997</v>
      </c>
      <c r="T299" s="236">
        <f>S299*H299</f>
        <v>0.011679999999999999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264</v>
      </c>
      <c r="AT299" s="237" t="s">
        <v>152</v>
      </c>
      <c r="AU299" s="237" t="s">
        <v>83</v>
      </c>
      <c r="AY299" s="17" t="s">
        <v>150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81</v>
      </c>
      <c r="BK299" s="238">
        <f>ROUND(I299*H299,2)</f>
        <v>0</v>
      </c>
      <c r="BL299" s="17" t="s">
        <v>264</v>
      </c>
      <c r="BM299" s="237" t="s">
        <v>916</v>
      </c>
    </row>
    <row r="300" s="2" customFormat="1">
      <c r="A300" s="38"/>
      <c r="B300" s="39"/>
      <c r="C300" s="40"/>
      <c r="D300" s="239" t="s">
        <v>159</v>
      </c>
      <c r="E300" s="40"/>
      <c r="F300" s="240" t="s">
        <v>917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159</v>
      </c>
      <c r="AU300" s="17" t="s">
        <v>83</v>
      </c>
    </row>
    <row r="301" s="2" customFormat="1">
      <c r="A301" s="38"/>
      <c r="B301" s="39"/>
      <c r="C301" s="40"/>
      <c r="D301" s="244" t="s">
        <v>161</v>
      </c>
      <c r="E301" s="40"/>
      <c r="F301" s="245" t="s">
        <v>918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83</v>
      </c>
    </row>
    <row r="302" s="13" customFormat="1">
      <c r="A302" s="13"/>
      <c r="B302" s="246"/>
      <c r="C302" s="247"/>
      <c r="D302" s="239" t="s">
        <v>163</v>
      </c>
      <c r="E302" s="248" t="s">
        <v>1</v>
      </c>
      <c r="F302" s="249" t="s">
        <v>919</v>
      </c>
      <c r="G302" s="247"/>
      <c r="H302" s="250">
        <v>2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163</v>
      </c>
      <c r="AU302" s="256" t="s">
        <v>83</v>
      </c>
      <c r="AV302" s="13" t="s">
        <v>83</v>
      </c>
      <c r="AW302" s="13" t="s">
        <v>30</v>
      </c>
      <c r="AX302" s="13" t="s">
        <v>81</v>
      </c>
      <c r="AY302" s="256" t="s">
        <v>150</v>
      </c>
    </row>
    <row r="303" s="2" customFormat="1" ht="16.5" customHeight="1">
      <c r="A303" s="38"/>
      <c r="B303" s="39"/>
      <c r="C303" s="226" t="s">
        <v>412</v>
      </c>
      <c r="D303" s="226" t="s">
        <v>152</v>
      </c>
      <c r="E303" s="227" t="s">
        <v>539</v>
      </c>
      <c r="F303" s="228" t="s">
        <v>540</v>
      </c>
      <c r="G303" s="229" t="s">
        <v>224</v>
      </c>
      <c r="H303" s="230">
        <v>8.4000000000000004</v>
      </c>
      <c r="I303" s="231"/>
      <c r="J303" s="232">
        <f>ROUND(I303*H303,2)</f>
        <v>0</v>
      </c>
      <c r="K303" s="228" t="s">
        <v>156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0.0025999999999999999</v>
      </c>
      <c r="T303" s="236">
        <f>S303*H303</f>
        <v>0.021839999999999998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264</v>
      </c>
      <c r="AT303" s="237" t="s">
        <v>152</v>
      </c>
      <c r="AU303" s="237" t="s">
        <v>83</v>
      </c>
      <c r="AY303" s="17" t="s">
        <v>150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81</v>
      </c>
      <c r="BK303" s="238">
        <f>ROUND(I303*H303,2)</f>
        <v>0</v>
      </c>
      <c r="BL303" s="17" t="s">
        <v>264</v>
      </c>
      <c r="BM303" s="237" t="s">
        <v>920</v>
      </c>
    </row>
    <row r="304" s="2" customFormat="1">
      <c r="A304" s="38"/>
      <c r="B304" s="39"/>
      <c r="C304" s="40"/>
      <c r="D304" s="239" t="s">
        <v>159</v>
      </c>
      <c r="E304" s="40"/>
      <c r="F304" s="240" t="s">
        <v>542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159</v>
      </c>
      <c r="AU304" s="17" t="s">
        <v>83</v>
      </c>
    </row>
    <row r="305" s="2" customFormat="1">
      <c r="A305" s="38"/>
      <c r="B305" s="39"/>
      <c r="C305" s="40"/>
      <c r="D305" s="244" t="s">
        <v>161</v>
      </c>
      <c r="E305" s="40"/>
      <c r="F305" s="245" t="s">
        <v>543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161</v>
      </c>
      <c r="AU305" s="17" t="s">
        <v>83</v>
      </c>
    </row>
    <row r="306" s="13" customFormat="1">
      <c r="A306" s="13"/>
      <c r="B306" s="246"/>
      <c r="C306" s="247"/>
      <c r="D306" s="239" t="s">
        <v>163</v>
      </c>
      <c r="E306" s="248" t="s">
        <v>1</v>
      </c>
      <c r="F306" s="249" t="s">
        <v>921</v>
      </c>
      <c r="G306" s="247"/>
      <c r="H306" s="250">
        <v>8.4000000000000004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6" t="s">
        <v>163</v>
      </c>
      <c r="AU306" s="256" t="s">
        <v>83</v>
      </c>
      <c r="AV306" s="13" t="s">
        <v>83</v>
      </c>
      <c r="AW306" s="13" t="s">
        <v>30</v>
      </c>
      <c r="AX306" s="13" t="s">
        <v>81</v>
      </c>
      <c r="AY306" s="256" t="s">
        <v>150</v>
      </c>
    </row>
    <row r="307" s="2" customFormat="1" ht="16.5" customHeight="1">
      <c r="A307" s="38"/>
      <c r="B307" s="39"/>
      <c r="C307" s="226" t="s">
        <v>565</v>
      </c>
      <c r="D307" s="226" t="s">
        <v>152</v>
      </c>
      <c r="E307" s="227" t="s">
        <v>550</v>
      </c>
      <c r="F307" s="228" t="s">
        <v>551</v>
      </c>
      <c r="G307" s="229" t="s">
        <v>224</v>
      </c>
      <c r="H307" s="230">
        <v>7</v>
      </c>
      <c r="I307" s="231"/>
      <c r="J307" s="232">
        <f>ROUND(I307*H307,2)</f>
        <v>0</v>
      </c>
      <c r="K307" s="228" t="s">
        <v>156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0.0039399999999999999</v>
      </c>
      <c r="T307" s="236">
        <f>S307*H307</f>
        <v>0.02758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264</v>
      </c>
      <c r="AT307" s="237" t="s">
        <v>152</v>
      </c>
      <c r="AU307" s="237" t="s">
        <v>83</v>
      </c>
      <c r="AY307" s="17" t="s">
        <v>150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81</v>
      </c>
      <c r="BK307" s="238">
        <f>ROUND(I307*H307,2)</f>
        <v>0</v>
      </c>
      <c r="BL307" s="17" t="s">
        <v>264</v>
      </c>
      <c r="BM307" s="237" t="s">
        <v>922</v>
      </c>
    </row>
    <row r="308" s="2" customFormat="1">
      <c r="A308" s="38"/>
      <c r="B308" s="39"/>
      <c r="C308" s="40"/>
      <c r="D308" s="239" t="s">
        <v>159</v>
      </c>
      <c r="E308" s="40"/>
      <c r="F308" s="240" t="s">
        <v>553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159</v>
      </c>
      <c r="AU308" s="17" t="s">
        <v>83</v>
      </c>
    </row>
    <row r="309" s="2" customFormat="1">
      <c r="A309" s="38"/>
      <c r="B309" s="39"/>
      <c r="C309" s="40"/>
      <c r="D309" s="244" t="s">
        <v>161</v>
      </c>
      <c r="E309" s="40"/>
      <c r="F309" s="245" t="s">
        <v>554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161</v>
      </c>
      <c r="AU309" s="17" t="s">
        <v>83</v>
      </c>
    </row>
    <row r="310" s="13" customFormat="1">
      <c r="A310" s="13"/>
      <c r="B310" s="246"/>
      <c r="C310" s="247"/>
      <c r="D310" s="239" t="s">
        <v>163</v>
      </c>
      <c r="E310" s="248" t="s">
        <v>1</v>
      </c>
      <c r="F310" s="249" t="s">
        <v>923</v>
      </c>
      <c r="G310" s="247"/>
      <c r="H310" s="250">
        <v>7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163</v>
      </c>
      <c r="AU310" s="256" t="s">
        <v>83</v>
      </c>
      <c r="AV310" s="13" t="s">
        <v>83</v>
      </c>
      <c r="AW310" s="13" t="s">
        <v>30</v>
      </c>
      <c r="AX310" s="13" t="s">
        <v>81</v>
      </c>
      <c r="AY310" s="256" t="s">
        <v>150</v>
      </c>
    </row>
    <row r="311" s="12" customFormat="1" ht="22.8" customHeight="1">
      <c r="A311" s="12"/>
      <c r="B311" s="210"/>
      <c r="C311" s="211"/>
      <c r="D311" s="212" t="s">
        <v>72</v>
      </c>
      <c r="E311" s="224" t="s">
        <v>924</v>
      </c>
      <c r="F311" s="224" t="s">
        <v>925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SUM(P312:P333)</f>
        <v>0</v>
      </c>
      <c r="Q311" s="218"/>
      <c r="R311" s="219">
        <f>SUM(R312:R333)</f>
        <v>0.0060060000000000001</v>
      </c>
      <c r="S311" s="218"/>
      <c r="T311" s="220">
        <f>SUM(T312:T333)</f>
        <v>0.54217799999999994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83</v>
      </c>
      <c r="AT311" s="222" t="s">
        <v>72</v>
      </c>
      <c r="AU311" s="222" t="s">
        <v>81</v>
      </c>
      <c r="AY311" s="221" t="s">
        <v>150</v>
      </c>
      <c r="BK311" s="223">
        <f>SUM(BK312:BK333)</f>
        <v>0</v>
      </c>
    </row>
    <row r="312" s="2" customFormat="1" ht="24.15" customHeight="1">
      <c r="A312" s="38"/>
      <c r="B312" s="39"/>
      <c r="C312" s="226" t="s">
        <v>571</v>
      </c>
      <c r="D312" s="226" t="s">
        <v>152</v>
      </c>
      <c r="E312" s="227" t="s">
        <v>926</v>
      </c>
      <c r="F312" s="228" t="s">
        <v>927</v>
      </c>
      <c r="G312" s="229" t="s">
        <v>176</v>
      </c>
      <c r="H312" s="230">
        <v>29.399999999999999</v>
      </c>
      <c r="I312" s="231"/>
      <c r="J312" s="232">
        <f>ROUND(I312*H312,2)</f>
        <v>0</v>
      </c>
      <c r="K312" s="228" t="s">
        <v>156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0.00020000000000000001</v>
      </c>
      <c r="R312" s="235">
        <f>Q312*H312</f>
        <v>0.0058799999999999998</v>
      </c>
      <c r="S312" s="235">
        <v>0.017780000000000001</v>
      </c>
      <c r="T312" s="236">
        <f>S312*H312</f>
        <v>0.52273199999999997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264</v>
      </c>
      <c r="AT312" s="237" t="s">
        <v>152</v>
      </c>
      <c r="AU312" s="237" t="s">
        <v>83</v>
      </c>
      <c r="AY312" s="17" t="s">
        <v>150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81</v>
      </c>
      <c r="BK312" s="238">
        <f>ROUND(I312*H312,2)</f>
        <v>0</v>
      </c>
      <c r="BL312" s="17" t="s">
        <v>264</v>
      </c>
      <c r="BM312" s="237" t="s">
        <v>928</v>
      </c>
    </row>
    <row r="313" s="2" customFormat="1">
      <c r="A313" s="38"/>
      <c r="B313" s="39"/>
      <c r="C313" s="40"/>
      <c r="D313" s="239" t="s">
        <v>159</v>
      </c>
      <c r="E313" s="40"/>
      <c r="F313" s="240" t="s">
        <v>929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83</v>
      </c>
    </row>
    <row r="314" s="2" customFormat="1">
      <c r="A314" s="38"/>
      <c r="B314" s="39"/>
      <c r="C314" s="40"/>
      <c r="D314" s="244" t="s">
        <v>161</v>
      </c>
      <c r="E314" s="40"/>
      <c r="F314" s="245" t="s">
        <v>930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161</v>
      </c>
      <c r="AU314" s="17" t="s">
        <v>83</v>
      </c>
    </row>
    <row r="315" s="13" customFormat="1">
      <c r="A315" s="13"/>
      <c r="B315" s="246"/>
      <c r="C315" s="247"/>
      <c r="D315" s="239" t="s">
        <v>163</v>
      </c>
      <c r="E315" s="248" t="s">
        <v>1</v>
      </c>
      <c r="F315" s="249" t="s">
        <v>908</v>
      </c>
      <c r="G315" s="247"/>
      <c r="H315" s="250">
        <v>29.399999999999999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163</v>
      </c>
      <c r="AU315" s="256" t="s">
        <v>83</v>
      </c>
      <c r="AV315" s="13" t="s">
        <v>83</v>
      </c>
      <c r="AW315" s="13" t="s">
        <v>30</v>
      </c>
      <c r="AX315" s="13" t="s">
        <v>81</v>
      </c>
      <c r="AY315" s="256" t="s">
        <v>150</v>
      </c>
    </row>
    <row r="316" s="2" customFormat="1" ht="37.8" customHeight="1">
      <c r="A316" s="38"/>
      <c r="B316" s="39"/>
      <c r="C316" s="226" t="s">
        <v>575</v>
      </c>
      <c r="D316" s="226" t="s">
        <v>152</v>
      </c>
      <c r="E316" s="227" t="s">
        <v>931</v>
      </c>
      <c r="F316" s="228" t="s">
        <v>932</v>
      </c>
      <c r="G316" s="229" t="s">
        <v>224</v>
      </c>
      <c r="H316" s="230">
        <v>4.2000000000000002</v>
      </c>
      <c r="I316" s="231"/>
      <c r="J316" s="232">
        <f>ROUND(I316*H316,2)</f>
        <v>0</v>
      </c>
      <c r="K316" s="228" t="s">
        <v>156</v>
      </c>
      <c r="L316" s="44"/>
      <c r="M316" s="233" t="s">
        <v>1</v>
      </c>
      <c r="N316" s="234" t="s">
        <v>38</v>
      </c>
      <c r="O316" s="91"/>
      <c r="P316" s="235">
        <f>O316*H316</f>
        <v>0</v>
      </c>
      <c r="Q316" s="235">
        <v>3.0000000000000001E-05</v>
      </c>
      <c r="R316" s="235">
        <f>Q316*H316</f>
        <v>0.000126</v>
      </c>
      <c r="S316" s="235">
        <v>0.0046299999999999996</v>
      </c>
      <c r="T316" s="236">
        <f>S316*H316</f>
        <v>0.019445999999999998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7" t="s">
        <v>264</v>
      </c>
      <c r="AT316" s="237" t="s">
        <v>152</v>
      </c>
      <c r="AU316" s="237" t="s">
        <v>83</v>
      </c>
      <c r="AY316" s="17" t="s">
        <v>150</v>
      </c>
      <c r="BE316" s="238">
        <f>IF(N316="základní",J316,0)</f>
        <v>0</v>
      </c>
      <c r="BF316" s="238">
        <f>IF(N316="snížená",J316,0)</f>
        <v>0</v>
      </c>
      <c r="BG316" s="238">
        <f>IF(N316="zákl. přenesená",J316,0)</f>
        <v>0</v>
      </c>
      <c r="BH316" s="238">
        <f>IF(N316="sníž. přenesená",J316,0)</f>
        <v>0</v>
      </c>
      <c r="BI316" s="238">
        <f>IF(N316="nulová",J316,0)</f>
        <v>0</v>
      </c>
      <c r="BJ316" s="17" t="s">
        <v>81</v>
      </c>
      <c r="BK316" s="238">
        <f>ROUND(I316*H316,2)</f>
        <v>0</v>
      </c>
      <c r="BL316" s="17" t="s">
        <v>264</v>
      </c>
      <c r="BM316" s="237" t="s">
        <v>933</v>
      </c>
    </row>
    <row r="317" s="2" customFormat="1">
      <c r="A317" s="38"/>
      <c r="B317" s="39"/>
      <c r="C317" s="40"/>
      <c r="D317" s="239" t="s">
        <v>159</v>
      </c>
      <c r="E317" s="40"/>
      <c r="F317" s="240" t="s">
        <v>934</v>
      </c>
      <c r="G317" s="40"/>
      <c r="H317" s="40"/>
      <c r="I317" s="241"/>
      <c r="J317" s="40"/>
      <c r="K317" s="40"/>
      <c r="L317" s="44"/>
      <c r="M317" s="242"/>
      <c r="N317" s="243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159</v>
      </c>
      <c r="AU317" s="17" t="s">
        <v>83</v>
      </c>
    </row>
    <row r="318" s="2" customFormat="1">
      <c r="A318" s="38"/>
      <c r="B318" s="39"/>
      <c r="C318" s="40"/>
      <c r="D318" s="244" t="s">
        <v>161</v>
      </c>
      <c r="E318" s="40"/>
      <c r="F318" s="245" t="s">
        <v>935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161</v>
      </c>
      <c r="AU318" s="17" t="s">
        <v>83</v>
      </c>
    </row>
    <row r="319" s="13" customFormat="1">
      <c r="A319" s="13"/>
      <c r="B319" s="246"/>
      <c r="C319" s="247"/>
      <c r="D319" s="239" t="s">
        <v>163</v>
      </c>
      <c r="E319" s="248" t="s">
        <v>1</v>
      </c>
      <c r="F319" s="249" t="s">
        <v>936</v>
      </c>
      <c r="G319" s="247"/>
      <c r="H319" s="250">
        <v>4.2000000000000002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6" t="s">
        <v>163</v>
      </c>
      <c r="AU319" s="256" t="s">
        <v>83</v>
      </c>
      <c r="AV319" s="13" t="s">
        <v>83</v>
      </c>
      <c r="AW319" s="13" t="s">
        <v>30</v>
      </c>
      <c r="AX319" s="13" t="s">
        <v>81</v>
      </c>
      <c r="AY319" s="256" t="s">
        <v>150</v>
      </c>
    </row>
    <row r="320" s="2" customFormat="1" ht="24.15" customHeight="1">
      <c r="A320" s="38"/>
      <c r="B320" s="39"/>
      <c r="C320" s="226" t="s">
        <v>579</v>
      </c>
      <c r="D320" s="226" t="s">
        <v>152</v>
      </c>
      <c r="E320" s="227" t="s">
        <v>937</v>
      </c>
      <c r="F320" s="228" t="s">
        <v>938</v>
      </c>
      <c r="G320" s="229" t="s">
        <v>176</v>
      </c>
      <c r="H320" s="230">
        <v>29.399999999999999</v>
      </c>
      <c r="I320" s="231"/>
      <c r="J320" s="232">
        <f>ROUND(I320*H320,2)</f>
        <v>0</v>
      </c>
      <c r="K320" s="228" t="s">
        <v>156</v>
      </c>
      <c r="L320" s="44"/>
      <c r="M320" s="233" t="s">
        <v>1</v>
      </c>
      <c r="N320" s="234" t="s">
        <v>38</v>
      </c>
      <c r="O320" s="91"/>
      <c r="P320" s="235">
        <f>O320*H320</f>
        <v>0</v>
      </c>
      <c r="Q320" s="235">
        <v>0</v>
      </c>
      <c r="R320" s="235">
        <f>Q320*H320</f>
        <v>0</v>
      </c>
      <c r="S320" s="235">
        <v>0</v>
      </c>
      <c r="T320" s="23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7" t="s">
        <v>264</v>
      </c>
      <c r="AT320" s="237" t="s">
        <v>152</v>
      </c>
      <c r="AU320" s="237" t="s">
        <v>83</v>
      </c>
      <c r="AY320" s="17" t="s">
        <v>150</v>
      </c>
      <c r="BE320" s="238">
        <f>IF(N320="základní",J320,0)</f>
        <v>0</v>
      </c>
      <c r="BF320" s="238">
        <f>IF(N320="snížená",J320,0)</f>
        <v>0</v>
      </c>
      <c r="BG320" s="238">
        <f>IF(N320="zákl. přenesená",J320,0)</f>
        <v>0</v>
      </c>
      <c r="BH320" s="238">
        <f>IF(N320="sníž. přenesená",J320,0)</f>
        <v>0</v>
      </c>
      <c r="BI320" s="238">
        <f>IF(N320="nulová",J320,0)</f>
        <v>0</v>
      </c>
      <c r="BJ320" s="17" t="s">
        <v>81</v>
      </c>
      <c r="BK320" s="238">
        <f>ROUND(I320*H320,2)</f>
        <v>0</v>
      </c>
      <c r="BL320" s="17" t="s">
        <v>264</v>
      </c>
      <c r="BM320" s="237" t="s">
        <v>939</v>
      </c>
    </row>
    <row r="321" s="2" customFormat="1">
      <c r="A321" s="38"/>
      <c r="B321" s="39"/>
      <c r="C321" s="40"/>
      <c r="D321" s="239" t="s">
        <v>159</v>
      </c>
      <c r="E321" s="40"/>
      <c r="F321" s="240" t="s">
        <v>940</v>
      </c>
      <c r="G321" s="40"/>
      <c r="H321" s="40"/>
      <c r="I321" s="241"/>
      <c r="J321" s="40"/>
      <c r="K321" s="40"/>
      <c r="L321" s="44"/>
      <c r="M321" s="242"/>
      <c r="N321" s="243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159</v>
      </c>
      <c r="AU321" s="17" t="s">
        <v>83</v>
      </c>
    </row>
    <row r="322" s="2" customFormat="1">
      <c r="A322" s="38"/>
      <c r="B322" s="39"/>
      <c r="C322" s="40"/>
      <c r="D322" s="244" t="s">
        <v>161</v>
      </c>
      <c r="E322" s="40"/>
      <c r="F322" s="245" t="s">
        <v>941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161</v>
      </c>
      <c r="AU322" s="17" t="s">
        <v>83</v>
      </c>
    </row>
    <row r="323" s="13" customFormat="1">
      <c r="A323" s="13"/>
      <c r="B323" s="246"/>
      <c r="C323" s="247"/>
      <c r="D323" s="239" t="s">
        <v>163</v>
      </c>
      <c r="E323" s="248" t="s">
        <v>1</v>
      </c>
      <c r="F323" s="249" t="s">
        <v>908</v>
      </c>
      <c r="G323" s="247"/>
      <c r="H323" s="250">
        <v>29.399999999999999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6" t="s">
        <v>163</v>
      </c>
      <c r="AU323" s="256" t="s">
        <v>83</v>
      </c>
      <c r="AV323" s="13" t="s">
        <v>83</v>
      </c>
      <c r="AW323" s="13" t="s">
        <v>30</v>
      </c>
      <c r="AX323" s="13" t="s">
        <v>81</v>
      </c>
      <c r="AY323" s="256" t="s">
        <v>150</v>
      </c>
    </row>
    <row r="324" s="2" customFormat="1" ht="33" customHeight="1">
      <c r="A324" s="38"/>
      <c r="B324" s="39"/>
      <c r="C324" s="226" t="s">
        <v>584</v>
      </c>
      <c r="D324" s="226" t="s">
        <v>152</v>
      </c>
      <c r="E324" s="227" t="s">
        <v>942</v>
      </c>
      <c r="F324" s="228" t="s">
        <v>943</v>
      </c>
      <c r="G324" s="229" t="s">
        <v>224</v>
      </c>
      <c r="H324" s="230">
        <v>4.2000000000000002</v>
      </c>
      <c r="I324" s="231"/>
      <c r="J324" s="232">
        <f>ROUND(I324*H324,2)</f>
        <v>0</v>
      </c>
      <c r="K324" s="228" t="s">
        <v>156</v>
      </c>
      <c r="L324" s="44"/>
      <c r="M324" s="233" t="s">
        <v>1</v>
      </c>
      <c r="N324" s="234" t="s">
        <v>38</v>
      </c>
      <c r="O324" s="91"/>
      <c r="P324" s="235">
        <f>O324*H324</f>
        <v>0</v>
      </c>
      <c r="Q324" s="235">
        <v>0</v>
      </c>
      <c r="R324" s="235">
        <f>Q324*H324</f>
        <v>0</v>
      </c>
      <c r="S324" s="235">
        <v>0</v>
      </c>
      <c r="T324" s="23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7" t="s">
        <v>264</v>
      </c>
      <c r="AT324" s="237" t="s">
        <v>152</v>
      </c>
      <c r="AU324" s="237" t="s">
        <v>83</v>
      </c>
      <c r="AY324" s="17" t="s">
        <v>150</v>
      </c>
      <c r="BE324" s="238">
        <f>IF(N324="základní",J324,0)</f>
        <v>0</v>
      </c>
      <c r="BF324" s="238">
        <f>IF(N324="snížená",J324,0)</f>
        <v>0</v>
      </c>
      <c r="BG324" s="238">
        <f>IF(N324="zákl. přenesená",J324,0)</f>
        <v>0</v>
      </c>
      <c r="BH324" s="238">
        <f>IF(N324="sníž. přenesená",J324,0)</f>
        <v>0</v>
      </c>
      <c r="BI324" s="238">
        <f>IF(N324="nulová",J324,0)</f>
        <v>0</v>
      </c>
      <c r="BJ324" s="17" t="s">
        <v>81</v>
      </c>
      <c r="BK324" s="238">
        <f>ROUND(I324*H324,2)</f>
        <v>0</v>
      </c>
      <c r="BL324" s="17" t="s">
        <v>264</v>
      </c>
      <c r="BM324" s="237" t="s">
        <v>944</v>
      </c>
    </row>
    <row r="325" s="2" customFormat="1">
      <c r="A325" s="38"/>
      <c r="B325" s="39"/>
      <c r="C325" s="40"/>
      <c r="D325" s="239" t="s">
        <v>159</v>
      </c>
      <c r="E325" s="40"/>
      <c r="F325" s="240" t="s">
        <v>945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159</v>
      </c>
      <c r="AU325" s="17" t="s">
        <v>83</v>
      </c>
    </row>
    <row r="326" s="2" customFormat="1">
      <c r="A326" s="38"/>
      <c r="B326" s="39"/>
      <c r="C326" s="40"/>
      <c r="D326" s="244" t="s">
        <v>161</v>
      </c>
      <c r="E326" s="40"/>
      <c r="F326" s="245" t="s">
        <v>946</v>
      </c>
      <c r="G326" s="40"/>
      <c r="H326" s="40"/>
      <c r="I326" s="241"/>
      <c r="J326" s="40"/>
      <c r="K326" s="40"/>
      <c r="L326" s="44"/>
      <c r="M326" s="242"/>
      <c r="N326" s="243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161</v>
      </c>
      <c r="AU326" s="17" t="s">
        <v>83</v>
      </c>
    </row>
    <row r="327" s="13" customFormat="1">
      <c r="A327" s="13"/>
      <c r="B327" s="246"/>
      <c r="C327" s="247"/>
      <c r="D327" s="239" t="s">
        <v>163</v>
      </c>
      <c r="E327" s="248" t="s">
        <v>1</v>
      </c>
      <c r="F327" s="249" t="s">
        <v>936</v>
      </c>
      <c r="G327" s="247"/>
      <c r="H327" s="250">
        <v>4.2000000000000002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6" t="s">
        <v>163</v>
      </c>
      <c r="AU327" s="256" t="s">
        <v>83</v>
      </c>
      <c r="AV327" s="13" t="s">
        <v>83</v>
      </c>
      <c r="AW327" s="13" t="s">
        <v>30</v>
      </c>
      <c r="AX327" s="13" t="s">
        <v>81</v>
      </c>
      <c r="AY327" s="256" t="s">
        <v>150</v>
      </c>
    </row>
    <row r="328" s="2" customFormat="1" ht="24.15" customHeight="1">
      <c r="A328" s="38"/>
      <c r="B328" s="39"/>
      <c r="C328" s="226" t="s">
        <v>586</v>
      </c>
      <c r="D328" s="226" t="s">
        <v>152</v>
      </c>
      <c r="E328" s="227" t="s">
        <v>947</v>
      </c>
      <c r="F328" s="228" t="s">
        <v>948</v>
      </c>
      <c r="G328" s="229" t="s">
        <v>949</v>
      </c>
      <c r="H328" s="296"/>
      <c r="I328" s="231"/>
      <c r="J328" s="232">
        <f>ROUND(I328*H328,2)</f>
        <v>0</v>
      </c>
      <c r="K328" s="228" t="s">
        <v>156</v>
      </c>
      <c r="L328" s="44"/>
      <c r="M328" s="233" t="s">
        <v>1</v>
      </c>
      <c r="N328" s="234" t="s">
        <v>38</v>
      </c>
      <c r="O328" s="91"/>
      <c r="P328" s="235">
        <f>O328*H328</f>
        <v>0</v>
      </c>
      <c r="Q328" s="235">
        <v>0</v>
      </c>
      <c r="R328" s="235">
        <f>Q328*H328</f>
        <v>0</v>
      </c>
      <c r="S328" s="235">
        <v>0</v>
      </c>
      <c r="T328" s="23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7" t="s">
        <v>264</v>
      </c>
      <c r="AT328" s="237" t="s">
        <v>152</v>
      </c>
      <c r="AU328" s="237" t="s">
        <v>83</v>
      </c>
      <c r="AY328" s="17" t="s">
        <v>150</v>
      </c>
      <c r="BE328" s="238">
        <f>IF(N328="základní",J328,0)</f>
        <v>0</v>
      </c>
      <c r="BF328" s="238">
        <f>IF(N328="snížená",J328,0)</f>
        <v>0</v>
      </c>
      <c r="BG328" s="238">
        <f>IF(N328="zákl. přenesená",J328,0)</f>
        <v>0</v>
      </c>
      <c r="BH328" s="238">
        <f>IF(N328="sníž. přenesená",J328,0)</f>
        <v>0</v>
      </c>
      <c r="BI328" s="238">
        <f>IF(N328="nulová",J328,0)</f>
        <v>0</v>
      </c>
      <c r="BJ328" s="17" t="s">
        <v>81</v>
      </c>
      <c r="BK328" s="238">
        <f>ROUND(I328*H328,2)</f>
        <v>0</v>
      </c>
      <c r="BL328" s="17" t="s">
        <v>264</v>
      </c>
      <c r="BM328" s="237" t="s">
        <v>950</v>
      </c>
    </row>
    <row r="329" s="2" customFormat="1">
      <c r="A329" s="38"/>
      <c r="B329" s="39"/>
      <c r="C329" s="40"/>
      <c r="D329" s="239" t="s">
        <v>159</v>
      </c>
      <c r="E329" s="40"/>
      <c r="F329" s="240" t="s">
        <v>951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159</v>
      </c>
      <c r="AU329" s="17" t="s">
        <v>83</v>
      </c>
    </row>
    <row r="330" s="2" customFormat="1">
      <c r="A330" s="38"/>
      <c r="B330" s="39"/>
      <c r="C330" s="40"/>
      <c r="D330" s="244" t="s">
        <v>161</v>
      </c>
      <c r="E330" s="40"/>
      <c r="F330" s="245" t="s">
        <v>952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161</v>
      </c>
      <c r="AU330" s="17" t="s">
        <v>83</v>
      </c>
    </row>
    <row r="331" s="2" customFormat="1" ht="78" customHeight="1">
      <c r="A331" s="38"/>
      <c r="B331" s="39"/>
      <c r="C331" s="226" t="s">
        <v>588</v>
      </c>
      <c r="D331" s="226" t="s">
        <v>152</v>
      </c>
      <c r="E331" s="227" t="s">
        <v>953</v>
      </c>
      <c r="F331" s="228" t="s">
        <v>954</v>
      </c>
      <c r="G331" s="229" t="s">
        <v>955</v>
      </c>
      <c r="H331" s="230">
        <v>1</v>
      </c>
      <c r="I331" s="231"/>
      <c r="J331" s="232">
        <f>ROUND(I331*H331,2)</f>
        <v>0</v>
      </c>
      <c r="K331" s="228" t="s">
        <v>1</v>
      </c>
      <c r="L331" s="44"/>
      <c r="M331" s="233" t="s">
        <v>1</v>
      </c>
      <c r="N331" s="234" t="s">
        <v>38</v>
      </c>
      <c r="O331" s="91"/>
      <c r="P331" s="235">
        <f>O331*H331</f>
        <v>0</v>
      </c>
      <c r="Q331" s="235">
        <v>0</v>
      </c>
      <c r="R331" s="235">
        <f>Q331*H331</f>
        <v>0</v>
      </c>
      <c r="S331" s="235">
        <v>0</v>
      </c>
      <c r="T331" s="23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37" t="s">
        <v>264</v>
      </c>
      <c r="AT331" s="237" t="s">
        <v>152</v>
      </c>
      <c r="AU331" s="237" t="s">
        <v>83</v>
      </c>
      <c r="AY331" s="17" t="s">
        <v>150</v>
      </c>
      <c r="BE331" s="238">
        <f>IF(N331="základní",J331,0)</f>
        <v>0</v>
      </c>
      <c r="BF331" s="238">
        <f>IF(N331="snížená",J331,0)</f>
        <v>0</v>
      </c>
      <c r="BG331" s="238">
        <f>IF(N331="zákl. přenesená",J331,0)</f>
        <v>0</v>
      </c>
      <c r="BH331" s="238">
        <f>IF(N331="sníž. přenesená",J331,0)</f>
        <v>0</v>
      </c>
      <c r="BI331" s="238">
        <f>IF(N331="nulová",J331,0)</f>
        <v>0</v>
      </c>
      <c r="BJ331" s="17" t="s">
        <v>81</v>
      </c>
      <c r="BK331" s="238">
        <f>ROUND(I331*H331,2)</f>
        <v>0</v>
      </c>
      <c r="BL331" s="17" t="s">
        <v>264</v>
      </c>
      <c r="BM331" s="237" t="s">
        <v>956</v>
      </c>
    </row>
    <row r="332" s="2" customFormat="1">
      <c r="A332" s="38"/>
      <c r="B332" s="39"/>
      <c r="C332" s="40"/>
      <c r="D332" s="239" t="s">
        <v>159</v>
      </c>
      <c r="E332" s="40"/>
      <c r="F332" s="240" t="s">
        <v>957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159</v>
      </c>
      <c r="AU332" s="17" t="s">
        <v>83</v>
      </c>
    </row>
    <row r="333" s="13" customFormat="1">
      <c r="A333" s="13"/>
      <c r="B333" s="246"/>
      <c r="C333" s="247"/>
      <c r="D333" s="239" t="s">
        <v>163</v>
      </c>
      <c r="E333" s="248" t="s">
        <v>1</v>
      </c>
      <c r="F333" s="249" t="s">
        <v>81</v>
      </c>
      <c r="G333" s="247"/>
      <c r="H333" s="250">
        <v>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163</v>
      </c>
      <c r="AU333" s="256" t="s">
        <v>83</v>
      </c>
      <c r="AV333" s="13" t="s">
        <v>83</v>
      </c>
      <c r="AW333" s="13" t="s">
        <v>30</v>
      </c>
      <c r="AX333" s="13" t="s">
        <v>81</v>
      </c>
      <c r="AY333" s="256" t="s">
        <v>150</v>
      </c>
    </row>
    <row r="334" s="12" customFormat="1" ht="25.92" customHeight="1">
      <c r="A334" s="12"/>
      <c r="B334" s="210"/>
      <c r="C334" s="211"/>
      <c r="D334" s="212" t="s">
        <v>72</v>
      </c>
      <c r="E334" s="213" t="s">
        <v>382</v>
      </c>
      <c r="F334" s="213" t="s">
        <v>383</v>
      </c>
      <c r="G334" s="211"/>
      <c r="H334" s="211"/>
      <c r="I334" s="214"/>
      <c r="J334" s="215">
        <f>BK334</f>
        <v>0</v>
      </c>
      <c r="K334" s="211"/>
      <c r="L334" s="216"/>
      <c r="M334" s="217"/>
      <c r="N334" s="218"/>
      <c r="O334" s="218"/>
      <c r="P334" s="219">
        <f>SUM(P335:P342)</f>
        <v>0</v>
      </c>
      <c r="Q334" s="218"/>
      <c r="R334" s="219">
        <f>SUM(R335:R342)</f>
        <v>0</v>
      </c>
      <c r="S334" s="218"/>
      <c r="T334" s="220">
        <f>SUM(T335:T342)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157</v>
      </c>
      <c r="AT334" s="222" t="s">
        <v>72</v>
      </c>
      <c r="AU334" s="222" t="s">
        <v>73</v>
      </c>
      <c r="AY334" s="221" t="s">
        <v>150</v>
      </c>
      <c r="BK334" s="223">
        <f>SUM(BK335:BK342)</f>
        <v>0</v>
      </c>
    </row>
    <row r="335" s="2" customFormat="1" ht="16.5" customHeight="1">
      <c r="A335" s="38"/>
      <c r="B335" s="39"/>
      <c r="C335" s="226" t="s">
        <v>591</v>
      </c>
      <c r="D335" s="226" t="s">
        <v>152</v>
      </c>
      <c r="E335" s="227" t="s">
        <v>958</v>
      </c>
      <c r="F335" s="228" t="s">
        <v>959</v>
      </c>
      <c r="G335" s="229" t="s">
        <v>155</v>
      </c>
      <c r="H335" s="230">
        <v>6</v>
      </c>
      <c r="I335" s="231"/>
      <c r="J335" s="232">
        <f>ROUND(I335*H335,2)</f>
        <v>0</v>
      </c>
      <c r="K335" s="228" t="s">
        <v>1</v>
      </c>
      <c r="L335" s="44"/>
      <c r="M335" s="233" t="s">
        <v>1</v>
      </c>
      <c r="N335" s="234" t="s">
        <v>38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</v>
      </c>
      <c r="T335" s="23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577</v>
      </c>
      <c r="AT335" s="237" t="s">
        <v>152</v>
      </c>
      <c r="AU335" s="237" t="s">
        <v>81</v>
      </c>
      <c r="AY335" s="17" t="s">
        <v>150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81</v>
      </c>
      <c r="BK335" s="238">
        <f>ROUND(I335*H335,2)</f>
        <v>0</v>
      </c>
      <c r="BL335" s="17" t="s">
        <v>577</v>
      </c>
      <c r="BM335" s="237" t="s">
        <v>960</v>
      </c>
    </row>
    <row r="336" s="2" customFormat="1">
      <c r="A336" s="38"/>
      <c r="B336" s="39"/>
      <c r="C336" s="40"/>
      <c r="D336" s="239" t="s">
        <v>159</v>
      </c>
      <c r="E336" s="40"/>
      <c r="F336" s="240" t="s">
        <v>959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159</v>
      </c>
      <c r="AU336" s="17" t="s">
        <v>81</v>
      </c>
    </row>
    <row r="337" s="15" customFormat="1">
      <c r="A337" s="15"/>
      <c r="B337" s="278"/>
      <c r="C337" s="279"/>
      <c r="D337" s="239" t="s">
        <v>163</v>
      </c>
      <c r="E337" s="280" t="s">
        <v>1</v>
      </c>
      <c r="F337" s="281" t="s">
        <v>866</v>
      </c>
      <c r="G337" s="279"/>
      <c r="H337" s="280" t="s">
        <v>1</v>
      </c>
      <c r="I337" s="282"/>
      <c r="J337" s="279"/>
      <c r="K337" s="279"/>
      <c r="L337" s="283"/>
      <c r="M337" s="284"/>
      <c r="N337" s="285"/>
      <c r="O337" s="285"/>
      <c r="P337" s="285"/>
      <c r="Q337" s="285"/>
      <c r="R337" s="285"/>
      <c r="S337" s="285"/>
      <c r="T337" s="286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87" t="s">
        <v>163</v>
      </c>
      <c r="AU337" s="287" t="s">
        <v>81</v>
      </c>
      <c r="AV337" s="15" t="s">
        <v>81</v>
      </c>
      <c r="AW337" s="15" t="s">
        <v>30</v>
      </c>
      <c r="AX337" s="15" t="s">
        <v>73</v>
      </c>
      <c r="AY337" s="287" t="s">
        <v>150</v>
      </c>
    </row>
    <row r="338" s="13" customFormat="1">
      <c r="A338" s="13"/>
      <c r="B338" s="246"/>
      <c r="C338" s="247"/>
      <c r="D338" s="239" t="s">
        <v>163</v>
      </c>
      <c r="E338" s="248" t="s">
        <v>1</v>
      </c>
      <c r="F338" s="249" t="s">
        <v>961</v>
      </c>
      <c r="G338" s="247"/>
      <c r="H338" s="250">
        <v>6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163</v>
      </c>
      <c r="AU338" s="256" t="s">
        <v>81</v>
      </c>
      <c r="AV338" s="13" t="s">
        <v>83</v>
      </c>
      <c r="AW338" s="13" t="s">
        <v>30</v>
      </c>
      <c r="AX338" s="13" t="s">
        <v>81</v>
      </c>
      <c r="AY338" s="256" t="s">
        <v>150</v>
      </c>
    </row>
    <row r="339" s="2" customFormat="1" ht="16.5" customHeight="1">
      <c r="A339" s="38"/>
      <c r="B339" s="39"/>
      <c r="C339" s="226" t="s">
        <v>596</v>
      </c>
      <c r="D339" s="226" t="s">
        <v>152</v>
      </c>
      <c r="E339" s="227" t="s">
        <v>962</v>
      </c>
      <c r="F339" s="228" t="s">
        <v>963</v>
      </c>
      <c r="G339" s="229" t="s">
        <v>387</v>
      </c>
      <c r="H339" s="230">
        <v>1</v>
      </c>
      <c r="I339" s="231"/>
      <c r="J339" s="232">
        <f>ROUND(I339*H339,2)</f>
        <v>0</v>
      </c>
      <c r="K339" s="228" t="s">
        <v>1</v>
      </c>
      <c r="L339" s="44"/>
      <c r="M339" s="233" t="s">
        <v>1</v>
      </c>
      <c r="N339" s="234" t="s">
        <v>38</v>
      </c>
      <c r="O339" s="91"/>
      <c r="P339" s="235">
        <f>O339*H339</f>
        <v>0</v>
      </c>
      <c r="Q339" s="235">
        <v>0</v>
      </c>
      <c r="R339" s="235">
        <f>Q339*H339</f>
        <v>0</v>
      </c>
      <c r="S339" s="235">
        <v>0</v>
      </c>
      <c r="T339" s="23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7" t="s">
        <v>577</v>
      </c>
      <c r="AT339" s="237" t="s">
        <v>152</v>
      </c>
      <c r="AU339" s="237" t="s">
        <v>81</v>
      </c>
      <c r="AY339" s="17" t="s">
        <v>150</v>
      </c>
      <c r="BE339" s="238">
        <f>IF(N339="základní",J339,0)</f>
        <v>0</v>
      </c>
      <c r="BF339" s="238">
        <f>IF(N339="snížená",J339,0)</f>
        <v>0</v>
      </c>
      <c r="BG339" s="238">
        <f>IF(N339="zákl. přenesená",J339,0)</f>
        <v>0</v>
      </c>
      <c r="BH339" s="238">
        <f>IF(N339="sníž. přenesená",J339,0)</f>
        <v>0</v>
      </c>
      <c r="BI339" s="238">
        <f>IF(N339="nulová",J339,0)</f>
        <v>0</v>
      </c>
      <c r="BJ339" s="17" t="s">
        <v>81</v>
      </c>
      <c r="BK339" s="238">
        <f>ROUND(I339*H339,2)</f>
        <v>0</v>
      </c>
      <c r="BL339" s="17" t="s">
        <v>577</v>
      </c>
      <c r="BM339" s="237" t="s">
        <v>964</v>
      </c>
    </row>
    <row r="340" s="2" customFormat="1">
      <c r="A340" s="38"/>
      <c r="B340" s="39"/>
      <c r="C340" s="40"/>
      <c r="D340" s="239" t="s">
        <v>159</v>
      </c>
      <c r="E340" s="40"/>
      <c r="F340" s="240" t="s">
        <v>963</v>
      </c>
      <c r="G340" s="40"/>
      <c r="H340" s="40"/>
      <c r="I340" s="241"/>
      <c r="J340" s="40"/>
      <c r="K340" s="40"/>
      <c r="L340" s="44"/>
      <c r="M340" s="242"/>
      <c r="N340" s="24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159</v>
      </c>
      <c r="AU340" s="17" t="s">
        <v>81</v>
      </c>
    </row>
    <row r="341" s="2" customFormat="1" ht="16.5" customHeight="1">
      <c r="A341" s="38"/>
      <c r="B341" s="39"/>
      <c r="C341" s="226" t="s">
        <v>965</v>
      </c>
      <c r="D341" s="226" t="s">
        <v>152</v>
      </c>
      <c r="E341" s="227" t="s">
        <v>966</v>
      </c>
      <c r="F341" s="228" t="s">
        <v>967</v>
      </c>
      <c r="G341" s="229" t="s">
        <v>387</v>
      </c>
      <c r="H341" s="230">
        <v>1</v>
      </c>
      <c r="I341" s="231"/>
      <c r="J341" s="232">
        <f>ROUND(I341*H341,2)</f>
        <v>0</v>
      </c>
      <c r="K341" s="228" t="s">
        <v>1</v>
      </c>
      <c r="L341" s="44"/>
      <c r="M341" s="233" t="s">
        <v>1</v>
      </c>
      <c r="N341" s="234" t="s">
        <v>38</v>
      </c>
      <c r="O341" s="91"/>
      <c r="P341" s="235">
        <f>O341*H341</f>
        <v>0</v>
      </c>
      <c r="Q341" s="235">
        <v>0</v>
      </c>
      <c r="R341" s="235">
        <f>Q341*H341</f>
        <v>0</v>
      </c>
      <c r="S341" s="235">
        <v>0</v>
      </c>
      <c r="T341" s="236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7" t="s">
        <v>577</v>
      </c>
      <c r="AT341" s="237" t="s">
        <v>152</v>
      </c>
      <c r="AU341" s="237" t="s">
        <v>81</v>
      </c>
      <c r="AY341" s="17" t="s">
        <v>150</v>
      </c>
      <c r="BE341" s="238">
        <f>IF(N341="základní",J341,0)</f>
        <v>0</v>
      </c>
      <c r="BF341" s="238">
        <f>IF(N341="snížená",J341,0)</f>
        <v>0</v>
      </c>
      <c r="BG341" s="238">
        <f>IF(N341="zákl. přenesená",J341,0)</f>
        <v>0</v>
      </c>
      <c r="BH341" s="238">
        <f>IF(N341="sníž. přenesená",J341,0)</f>
        <v>0</v>
      </c>
      <c r="BI341" s="238">
        <f>IF(N341="nulová",J341,0)</f>
        <v>0</v>
      </c>
      <c r="BJ341" s="17" t="s">
        <v>81</v>
      </c>
      <c r="BK341" s="238">
        <f>ROUND(I341*H341,2)</f>
        <v>0</v>
      </c>
      <c r="BL341" s="17" t="s">
        <v>577</v>
      </c>
      <c r="BM341" s="237" t="s">
        <v>968</v>
      </c>
    </row>
    <row r="342" s="2" customFormat="1">
      <c r="A342" s="38"/>
      <c r="B342" s="39"/>
      <c r="C342" s="40"/>
      <c r="D342" s="239" t="s">
        <v>159</v>
      </c>
      <c r="E342" s="40"/>
      <c r="F342" s="240" t="s">
        <v>967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159</v>
      </c>
      <c r="AU342" s="17" t="s">
        <v>81</v>
      </c>
    </row>
    <row r="343" s="12" customFormat="1" ht="25.92" customHeight="1">
      <c r="A343" s="12"/>
      <c r="B343" s="210"/>
      <c r="C343" s="211"/>
      <c r="D343" s="212" t="s">
        <v>72</v>
      </c>
      <c r="E343" s="213" t="s">
        <v>395</v>
      </c>
      <c r="F343" s="213" t="s">
        <v>396</v>
      </c>
      <c r="G343" s="211"/>
      <c r="H343" s="211"/>
      <c r="I343" s="214"/>
      <c r="J343" s="215">
        <f>BK343</f>
        <v>0</v>
      </c>
      <c r="K343" s="211"/>
      <c r="L343" s="216"/>
      <c r="M343" s="217"/>
      <c r="N343" s="218"/>
      <c r="O343" s="218"/>
      <c r="P343" s="219">
        <f>SUM(P344:P356)</f>
        <v>0</v>
      </c>
      <c r="Q343" s="218"/>
      <c r="R343" s="219">
        <f>SUM(R344:R356)</f>
        <v>0</v>
      </c>
      <c r="S343" s="218"/>
      <c r="T343" s="220">
        <f>SUM(T344:T356)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1" t="s">
        <v>188</v>
      </c>
      <c r="AT343" s="222" t="s">
        <v>72</v>
      </c>
      <c r="AU343" s="222" t="s">
        <v>73</v>
      </c>
      <c r="AY343" s="221" t="s">
        <v>150</v>
      </c>
      <c r="BK343" s="223">
        <f>SUM(BK344:BK356)</f>
        <v>0</v>
      </c>
    </row>
    <row r="344" s="2" customFormat="1" ht="16.5" customHeight="1">
      <c r="A344" s="38"/>
      <c r="B344" s="39"/>
      <c r="C344" s="226" t="s">
        <v>969</v>
      </c>
      <c r="D344" s="226" t="s">
        <v>152</v>
      </c>
      <c r="E344" s="227" t="s">
        <v>390</v>
      </c>
      <c r="F344" s="228" t="s">
        <v>391</v>
      </c>
      <c r="G344" s="229" t="s">
        <v>387</v>
      </c>
      <c r="H344" s="230">
        <v>1</v>
      </c>
      <c r="I344" s="231"/>
      <c r="J344" s="232">
        <f>ROUND(I344*H344,2)</f>
        <v>0</v>
      </c>
      <c r="K344" s="228" t="s">
        <v>1</v>
      </c>
      <c r="L344" s="44"/>
      <c r="M344" s="233" t="s">
        <v>1</v>
      </c>
      <c r="N344" s="234" t="s">
        <v>38</v>
      </c>
      <c r="O344" s="91"/>
      <c r="P344" s="235">
        <f>O344*H344</f>
        <v>0</v>
      </c>
      <c r="Q344" s="235">
        <v>0</v>
      </c>
      <c r="R344" s="235">
        <f>Q344*H344</f>
        <v>0</v>
      </c>
      <c r="S344" s="235">
        <v>0</v>
      </c>
      <c r="T344" s="23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7" t="s">
        <v>157</v>
      </c>
      <c r="AT344" s="237" t="s">
        <v>152</v>
      </c>
      <c r="AU344" s="237" t="s">
        <v>81</v>
      </c>
      <c r="AY344" s="17" t="s">
        <v>150</v>
      </c>
      <c r="BE344" s="238">
        <f>IF(N344="základní",J344,0)</f>
        <v>0</v>
      </c>
      <c r="BF344" s="238">
        <f>IF(N344="snížená",J344,0)</f>
        <v>0</v>
      </c>
      <c r="BG344" s="238">
        <f>IF(N344="zákl. přenesená",J344,0)</f>
        <v>0</v>
      </c>
      <c r="BH344" s="238">
        <f>IF(N344="sníž. přenesená",J344,0)</f>
        <v>0</v>
      </c>
      <c r="BI344" s="238">
        <f>IF(N344="nulová",J344,0)</f>
        <v>0</v>
      </c>
      <c r="BJ344" s="17" t="s">
        <v>81</v>
      </c>
      <c r="BK344" s="238">
        <f>ROUND(I344*H344,2)</f>
        <v>0</v>
      </c>
      <c r="BL344" s="17" t="s">
        <v>157</v>
      </c>
      <c r="BM344" s="237" t="s">
        <v>970</v>
      </c>
    </row>
    <row r="345" s="2" customFormat="1">
      <c r="A345" s="38"/>
      <c r="B345" s="39"/>
      <c r="C345" s="40"/>
      <c r="D345" s="239" t="s">
        <v>159</v>
      </c>
      <c r="E345" s="40"/>
      <c r="F345" s="240" t="s">
        <v>391</v>
      </c>
      <c r="G345" s="40"/>
      <c r="H345" s="40"/>
      <c r="I345" s="241"/>
      <c r="J345" s="40"/>
      <c r="K345" s="40"/>
      <c r="L345" s="44"/>
      <c r="M345" s="242"/>
      <c r="N345" s="243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159</v>
      </c>
      <c r="AU345" s="17" t="s">
        <v>81</v>
      </c>
    </row>
    <row r="346" s="2" customFormat="1">
      <c r="A346" s="38"/>
      <c r="B346" s="39"/>
      <c r="C346" s="40"/>
      <c r="D346" s="239" t="s">
        <v>270</v>
      </c>
      <c r="E346" s="40"/>
      <c r="F346" s="288" t="s">
        <v>394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270</v>
      </c>
      <c r="AU346" s="17" t="s">
        <v>81</v>
      </c>
    </row>
    <row r="347" s="2" customFormat="1" ht="16.5" customHeight="1">
      <c r="A347" s="38"/>
      <c r="B347" s="39"/>
      <c r="C347" s="226" t="s">
        <v>971</v>
      </c>
      <c r="D347" s="226" t="s">
        <v>152</v>
      </c>
      <c r="E347" s="227" t="s">
        <v>409</v>
      </c>
      <c r="F347" s="228" t="s">
        <v>407</v>
      </c>
      <c r="G347" s="229" t="s">
        <v>387</v>
      </c>
      <c r="H347" s="230">
        <v>1</v>
      </c>
      <c r="I347" s="231"/>
      <c r="J347" s="232">
        <f>ROUND(I347*H347,2)</f>
        <v>0</v>
      </c>
      <c r="K347" s="228" t="s">
        <v>790</v>
      </c>
      <c r="L347" s="44"/>
      <c r="M347" s="233" t="s">
        <v>1</v>
      </c>
      <c r="N347" s="234" t="s">
        <v>38</v>
      </c>
      <c r="O347" s="91"/>
      <c r="P347" s="235">
        <f>O347*H347</f>
        <v>0</v>
      </c>
      <c r="Q347" s="235">
        <v>0</v>
      </c>
      <c r="R347" s="235">
        <f>Q347*H347</f>
        <v>0</v>
      </c>
      <c r="S347" s="235">
        <v>0</v>
      </c>
      <c r="T347" s="23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7" t="s">
        <v>402</v>
      </c>
      <c r="AT347" s="237" t="s">
        <v>152</v>
      </c>
      <c r="AU347" s="237" t="s">
        <v>81</v>
      </c>
      <c r="AY347" s="17" t="s">
        <v>150</v>
      </c>
      <c r="BE347" s="238">
        <f>IF(N347="základní",J347,0)</f>
        <v>0</v>
      </c>
      <c r="BF347" s="238">
        <f>IF(N347="snížená",J347,0)</f>
        <v>0</v>
      </c>
      <c r="BG347" s="238">
        <f>IF(N347="zákl. přenesená",J347,0)</f>
        <v>0</v>
      </c>
      <c r="BH347" s="238">
        <f>IF(N347="sníž. přenesená",J347,0)</f>
        <v>0</v>
      </c>
      <c r="BI347" s="238">
        <f>IF(N347="nulová",J347,0)</f>
        <v>0</v>
      </c>
      <c r="BJ347" s="17" t="s">
        <v>81</v>
      </c>
      <c r="BK347" s="238">
        <f>ROUND(I347*H347,2)</f>
        <v>0</v>
      </c>
      <c r="BL347" s="17" t="s">
        <v>402</v>
      </c>
      <c r="BM347" s="237" t="s">
        <v>972</v>
      </c>
    </row>
    <row r="348" s="2" customFormat="1">
      <c r="A348" s="38"/>
      <c r="B348" s="39"/>
      <c r="C348" s="40"/>
      <c r="D348" s="239" t="s">
        <v>159</v>
      </c>
      <c r="E348" s="40"/>
      <c r="F348" s="240" t="s">
        <v>407</v>
      </c>
      <c r="G348" s="40"/>
      <c r="H348" s="40"/>
      <c r="I348" s="241"/>
      <c r="J348" s="40"/>
      <c r="K348" s="40"/>
      <c r="L348" s="44"/>
      <c r="M348" s="242"/>
      <c r="N348" s="243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159</v>
      </c>
      <c r="AU348" s="17" t="s">
        <v>81</v>
      </c>
    </row>
    <row r="349" s="2" customFormat="1">
      <c r="A349" s="38"/>
      <c r="B349" s="39"/>
      <c r="C349" s="40"/>
      <c r="D349" s="244" t="s">
        <v>161</v>
      </c>
      <c r="E349" s="40"/>
      <c r="F349" s="245" t="s">
        <v>792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161</v>
      </c>
      <c r="AU349" s="17" t="s">
        <v>81</v>
      </c>
    </row>
    <row r="350" s="2" customFormat="1" ht="16.5" customHeight="1">
      <c r="A350" s="38"/>
      <c r="B350" s="39"/>
      <c r="C350" s="226" t="s">
        <v>973</v>
      </c>
      <c r="D350" s="226" t="s">
        <v>152</v>
      </c>
      <c r="E350" s="227" t="s">
        <v>413</v>
      </c>
      <c r="F350" s="228" t="s">
        <v>414</v>
      </c>
      <c r="G350" s="229" t="s">
        <v>387</v>
      </c>
      <c r="H350" s="230">
        <v>1</v>
      </c>
      <c r="I350" s="231"/>
      <c r="J350" s="232">
        <f>ROUND(I350*H350,2)</f>
        <v>0</v>
      </c>
      <c r="K350" s="228" t="s">
        <v>1</v>
      </c>
      <c r="L350" s="44"/>
      <c r="M350" s="233" t="s">
        <v>1</v>
      </c>
      <c r="N350" s="234" t="s">
        <v>38</v>
      </c>
      <c r="O350" s="91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402</v>
      </c>
      <c r="AT350" s="237" t="s">
        <v>152</v>
      </c>
      <c r="AU350" s="237" t="s">
        <v>81</v>
      </c>
      <c r="AY350" s="17" t="s">
        <v>150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81</v>
      </c>
      <c r="BK350" s="238">
        <f>ROUND(I350*H350,2)</f>
        <v>0</v>
      </c>
      <c r="BL350" s="17" t="s">
        <v>402</v>
      </c>
      <c r="BM350" s="237" t="s">
        <v>974</v>
      </c>
    </row>
    <row r="351" s="2" customFormat="1">
      <c r="A351" s="38"/>
      <c r="B351" s="39"/>
      <c r="C351" s="40"/>
      <c r="D351" s="239" t="s">
        <v>159</v>
      </c>
      <c r="E351" s="40"/>
      <c r="F351" s="240" t="s">
        <v>414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159</v>
      </c>
      <c r="AU351" s="17" t="s">
        <v>81</v>
      </c>
    </row>
    <row r="352" s="2" customFormat="1">
      <c r="A352" s="38"/>
      <c r="B352" s="39"/>
      <c r="C352" s="40"/>
      <c r="D352" s="239" t="s">
        <v>270</v>
      </c>
      <c r="E352" s="40"/>
      <c r="F352" s="288" t="s">
        <v>590</v>
      </c>
      <c r="G352" s="40"/>
      <c r="H352" s="40"/>
      <c r="I352" s="241"/>
      <c r="J352" s="40"/>
      <c r="K352" s="40"/>
      <c r="L352" s="44"/>
      <c r="M352" s="242"/>
      <c r="N352" s="24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270</v>
      </c>
      <c r="AU352" s="17" t="s">
        <v>81</v>
      </c>
    </row>
    <row r="353" s="2" customFormat="1" ht="16.5" customHeight="1">
      <c r="A353" s="38"/>
      <c r="B353" s="39"/>
      <c r="C353" s="226" t="s">
        <v>975</v>
      </c>
      <c r="D353" s="226" t="s">
        <v>152</v>
      </c>
      <c r="E353" s="227" t="s">
        <v>400</v>
      </c>
      <c r="F353" s="228" t="s">
        <v>401</v>
      </c>
      <c r="G353" s="229" t="s">
        <v>387</v>
      </c>
      <c r="H353" s="230">
        <v>1</v>
      </c>
      <c r="I353" s="231"/>
      <c r="J353" s="232">
        <f>ROUND(I353*H353,2)</f>
        <v>0</v>
      </c>
      <c r="K353" s="228" t="s">
        <v>790</v>
      </c>
      <c r="L353" s="44"/>
      <c r="M353" s="233" t="s">
        <v>1</v>
      </c>
      <c r="N353" s="234" t="s">
        <v>38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402</v>
      </c>
      <c r="AT353" s="237" t="s">
        <v>152</v>
      </c>
      <c r="AU353" s="237" t="s">
        <v>81</v>
      </c>
      <c r="AY353" s="17" t="s">
        <v>150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81</v>
      </c>
      <c r="BK353" s="238">
        <f>ROUND(I353*H353,2)</f>
        <v>0</v>
      </c>
      <c r="BL353" s="17" t="s">
        <v>402</v>
      </c>
      <c r="BM353" s="237" t="s">
        <v>976</v>
      </c>
    </row>
    <row r="354" s="2" customFormat="1">
      <c r="A354" s="38"/>
      <c r="B354" s="39"/>
      <c r="C354" s="40"/>
      <c r="D354" s="239" t="s">
        <v>159</v>
      </c>
      <c r="E354" s="40"/>
      <c r="F354" s="240" t="s">
        <v>401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159</v>
      </c>
      <c r="AU354" s="17" t="s">
        <v>81</v>
      </c>
    </row>
    <row r="355" s="2" customFormat="1">
      <c r="A355" s="38"/>
      <c r="B355" s="39"/>
      <c r="C355" s="40"/>
      <c r="D355" s="244" t="s">
        <v>161</v>
      </c>
      <c r="E355" s="40"/>
      <c r="F355" s="245" t="s">
        <v>977</v>
      </c>
      <c r="G355" s="40"/>
      <c r="H355" s="40"/>
      <c r="I355" s="241"/>
      <c r="J355" s="40"/>
      <c r="K355" s="40"/>
      <c r="L355" s="44"/>
      <c r="M355" s="242"/>
      <c r="N355" s="243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161</v>
      </c>
      <c r="AU355" s="17" t="s">
        <v>81</v>
      </c>
    </row>
    <row r="356" s="2" customFormat="1">
      <c r="A356" s="38"/>
      <c r="B356" s="39"/>
      <c r="C356" s="40"/>
      <c r="D356" s="239" t="s">
        <v>270</v>
      </c>
      <c r="E356" s="40"/>
      <c r="F356" s="288" t="s">
        <v>978</v>
      </c>
      <c r="G356" s="40"/>
      <c r="H356" s="40"/>
      <c r="I356" s="241"/>
      <c r="J356" s="40"/>
      <c r="K356" s="40"/>
      <c r="L356" s="44"/>
      <c r="M356" s="289"/>
      <c r="N356" s="290"/>
      <c r="O356" s="291"/>
      <c r="P356" s="291"/>
      <c r="Q356" s="291"/>
      <c r="R356" s="291"/>
      <c r="S356" s="291"/>
      <c r="T356" s="2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270</v>
      </c>
      <c r="AU356" s="17" t="s">
        <v>81</v>
      </c>
    </row>
    <row r="357" s="2" customFormat="1" ht="6.96" customHeight="1">
      <c r="A357" s="38"/>
      <c r="B357" s="66"/>
      <c r="C357" s="67"/>
      <c r="D357" s="67"/>
      <c r="E357" s="67"/>
      <c r="F357" s="67"/>
      <c r="G357" s="67"/>
      <c r="H357" s="67"/>
      <c r="I357" s="67"/>
      <c r="J357" s="67"/>
      <c r="K357" s="67"/>
      <c r="L357" s="44"/>
      <c r="M357" s="38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</row>
  </sheetData>
  <sheetProtection sheet="1" autoFilter="0" formatColumns="0" formatRows="0" objects="1" scenarios="1" spinCount="100000" saltValue="bDtEl9Vc/Iz67SNC5l+Pm6HJHvskaf3GC56khMsEkipdbJ5WxIR2su34V+ciU6dLhxBnFjAwDau7ShD2ONRLRg==" hashValue="w4CrOmrJErRe4ceZVlDiK+bpDBh9NGmRC3F3jtURKY3rTpQLVQYz3Yq0aqHXkRsM9lP3s0q2k1MYVILIGtKbuQ==" algorithmName="SHA-512" password="CC35"/>
  <autoFilter ref="C129:K35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4_01/111211101"/>
    <hyperlink ref="F140" r:id="rId2" display="https://podminky.urs.cz/item/CS_URS_2024_01/162301501"/>
    <hyperlink ref="F145" r:id="rId3" display="https://podminky.urs.cz/item/CS_URS_2024_01/174111101"/>
    <hyperlink ref="F156" r:id="rId4" display="https://podminky.urs.cz/item/CS_URS_2024_01/181006115"/>
    <hyperlink ref="F163" r:id="rId5" display="https://podminky.urs.cz/item/CS_URS_2024_01/181111131"/>
    <hyperlink ref="F174" r:id="rId6" display="https://podminky.urs.cz/item/CS_URS_2024_01/181411121"/>
    <hyperlink ref="F186" r:id="rId7" display="https://podminky.urs.cz/item/CS_URS_2024_01/965043441"/>
    <hyperlink ref="F191" r:id="rId8" display="https://podminky.urs.cz/item/CS_URS_2024_01/966052111"/>
    <hyperlink ref="F195" r:id="rId9" display="https://podminky.urs.cz/item/CS_URS_2024_01/962032631"/>
    <hyperlink ref="F200" r:id="rId10" display="https://podminky.urs.cz/item/CS_URS_2024_01/968062245"/>
    <hyperlink ref="F204" r:id="rId11" display="https://podminky.urs.cz/item/CS_URS_2024_01/968062455"/>
    <hyperlink ref="F208" r:id="rId12" display="https://podminky.urs.cz/item/CS_URS_2024_01/762841812"/>
    <hyperlink ref="F213" r:id="rId13" display="https://podminky.urs.cz/item/CS_URS_2024_01/981011111"/>
    <hyperlink ref="F217" r:id="rId14" display="https://podminky.urs.cz/item/CS_URS_2024_01/981011415"/>
    <hyperlink ref="F227" r:id="rId15" display="https://podminky.urs.cz/item/CS_URS_2024_01/997006002"/>
    <hyperlink ref="F230" r:id="rId16" display="https://podminky.urs.cz/item/CS_URS_2024_01/997006511"/>
    <hyperlink ref="F234" r:id="rId17" display="https://podminky.urs.cz/item/CS_URS_2024_01/997006519"/>
    <hyperlink ref="F239" r:id="rId18" display="https://podminky.urs.cz/item/CS_URS_2024_01/997013635"/>
    <hyperlink ref="F244" r:id="rId19" display="https://podminky.urs.cz/item/CS_URS_2024_01/997013811"/>
    <hyperlink ref="F248" r:id="rId20" display="https://podminky.urs.cz/item/CS_URS_2024_01/997013821"/>
    <hyperlink ref="F252" r:id="rId21" display="https://podminky.urs.cz/item/CS_URS_2024_01/997006004"/>
    <hyperlink ref="F256" r:id="rId22" display="https://podminky.urs.cz/item/CS_URS_2024_01/997013871"/>
    <hyperlink ref="F262" r:id="rId23" display="https://podminky.urs.cz/item/CS_URS_2024_01/725110812"/>
    <hyperlink ref="F265" r:id="rId24" display="https://podminky.urs.cz/item/CS_URS_2024_01/725210821"/>
    <hyperlink ref="F269" r:id="rId25" display="https://podminky.urs.cz/item/CS_URS_2024_01/741211827"/>
    <hyperlink ref="F272" r:id="rId26" display="https://podminky.urs.cz/item/CS_URS_2024_01/741371841"/>
    <hyperlink ref="F276" r:id="rId27" display="https://podminky.urs.cz/item/CS_URS_2024_01/762331812"/>
    <hyperlink ref="F284" r:id="rId28" display="https://podminky.urs.cz/item/CS_URS_2024_01/762343811"/>
    <hyperlink ref="F288" r:id="rId29" display="https://podminky.urs.cz/item/CS_URS_2024_01/762822820"/>
    <hyperlink ref="F292" r:id="rId30" display="https://podminky.urs.cz/item/CS_URS_2024_01/762841812"/>
    <hyperlink ref="F297" r:id="rId31" display="https://podminky.urs.cz/item/CS_URS_2024_01/764002801"/>
    <hyperlink ref="F301" r:id="rId32" display="https://podminky.urs.cz/item/CS_URS_2024_01/764002881"/>
    <hyperlink ref="F305" r:id="rId33" display="https://podminky.urs.cz/item/CS_URS_2024_01/764004801"/>
    <hyperlink ref="F309" r:id="rId34" display="https://podminky.urs.cz/item/CS_URS_2024_01/764004861"/>
    <hyperlink ref="F314" r:id="rId35" display="https://podminky.urs.cz/item/CS_URS_2024_01/765131803"/>
    <hyperlink ref="F318" r:id="rId36" display="https://podminky.urs.cz/item/CS_URS_2024_01/765131823"/>
    <hyperlink ref="F322" r:id="rId37" display="https://podminky.urs.cz/item/CS_URS_2024_01/765131843"/>
    <hyperlink ref="F326" r:id="rId38" display="https://podminky.urs.cz/item/CS_URS_2024_01/765131853"/>
    <hyperlink ref="F330" r:id="rId39" display="https://podminky.urs.cz/item/CS_URS_2024_01/998765211"/>
    <hyperlink ref="F349" r:id="rId40" display="https://podminky.urs.cz/item/CS_URS_2021_01/030001000"/>
    <hyperlink ref="F355" r:id="rId41" display="https://podminky.urs.cz/item/CS_URS_2021_01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979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980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654</v>
      </c>
      <c r="F15" s="38"/>
      <c r="G15" s="38"/>
      <c r="H15" s="38"/>
      <c r="I15" s="150" t="s">
        <v>26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21</v>
      </c>
      <c r="F21" s="38"/>
      <c r="G21" s="38"/>
      <c r="H21" s="38"/>
      <c r="I21" s="150" t="s">
        <v>26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655</v>
      </c>
      <c r="F24" s="38"/>
      <c r="G24" s="38"/>
      <c r="H24" s="38"/>
      <c r="I24" s="150" t="s">
        <v>26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ROUND((SUM(BE132:BE364)),  2)</f>
        <v>0</v>
      </c>
      <c r="G33" s="38"/>
      <c r="H33" s="38"/>
      <c r="I33" s="164">
        <v>0.20999999999999999</v>
      </c>
      <c r="J33" s="163">
        <f>ROUND(((SUM(BE132:BE364))*I33),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ROUND((SUM(BF132:BF364)),  2)</f>
        <v>0</v>
      </c>
      <c r="G34" s="38"/>
      <c r="H34" s="38"/>
      <c r="I34" s="164">
        <v>0.12</v>
      </c>
      <c r="J34" s="163">
        <f>ROUND(((SUM(BF132:BF364))*I34),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ROUND((SUM(BG132:BG364)),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ROUND((SUM(BH132:BH364)),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ROUND((SUM(BI132:BI364)),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Rychnovek - hradlo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Rychnovek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J133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J134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981</v>
      </c>
      <c r="E99" s="196"/>
      <c r="F99" s="196"/>
      <c r="G99" s="196"/>
      <c r="H99" s="196"/>
      <c r="I99" s="196"/>
      <c r="J99" s="197">
        <f>J179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123</v>
      </c>
      <c r="E100" s="196"/>
      <c r="F100" s="196"/>
      <c r="G100" s="196"/>
      <c r="H100" s="196"/>
      <c r="I100" s="196"/>
      <c r="J100" s="197">
        <f>J186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656</v>
      </c>
      <c r="E101" s="196"/>
      <c r="F101" s="196"/>
      <c r="G101" s="196"/>
      <c r="H101" s="196"/>
      <c r="I101" s="196"/>
      <c r="J101" s="197">
        <f>J205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J223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J255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127</v>
      </c>
      <c r="E104" s="196"/>
      <c r="F104" s="196"/>
      <c r="G104" s="196"/>
      <c r="H104" s="196"/>
      <c r="I104" s="196"/>
      <c r="J104" s="197">
        <f>J256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128</v>
      </c>
      <c r="E105" s="196"/>
      <c r="F105" s="196"/>
      <c r="G105" s="196"/>
      <c r="H105" s="196"/>
      <c r="I105" s="196"/>
      <c r="J105" s="197">
        <f>J262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422</v>
      </c>
      <c r="E106" s="196"/>
      <c r="F106" s="196"/>
      <c r="G106" s="196"/>
      <c r="H106" s="196"/>
      <c r="I106" s="196"/>
      <c r="J106" s="197">
        <f>J281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982</v>
      </c>
      <c r="E107" s="196"/>
      <c r="F107" s="196"/>
      <c r="G107" s="196"/>
      <c r="H107" s="196"/>
      <c r="I107" s="196"/>
      <c r="J107" s="197">
        <f>J307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658</v>
      </c>
      <c r="E108" s="196"/>
      <c r="F108" s="196"/>
      <c r="G108" s="196"/>
      <c r="H108" s="196"/>
      <c r="I108" s="196"/>
      <c r="J108" s="197">
        <f>J316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983</v>
      </c>
      <c r="E109" s="196"/>
      <c r="F109" s="196"/>
      <c r="G109" s="196"/>
      <c r="H109" s="196"/>
      <c r="I109" s="196"/>
      <c r="J109" s="197">
        <f>J334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423</v>
      </c>
      <c r="E110" s="196"/>
      <c r="F110" s="196"/>
      <c r="G110" s="196"/>
      <c r="H110" s="196"/>
      <c r="I110" s="196"/>
      <c r="J110" s="197">
        <f>J339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8"/>
      <c r="C111" s="189"/>
      <c r="D111" s="190" t="s">
        <v>131</v>
      </c>
      <c r="E111" s="191"/>
      <c r="F111" s="191"/>
      <c r="G111" s="191"/>
      <c r="H111" s="191"/>
      <c r="I111" s="191"/>
      <c r="J111" s="192">
        <f>J345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8"/>
      <c r="C112" s="189"/>
      <c r="D112" s="190" t="s">
        <v>132</v>
      </c>
      <c r="E112" s="191"/>
      <c r="F112" s="191"/>
      <c r="G112" s="191"/>
      <c r="H112" s="191"/>
      <c r="I112" s="191"/>
      <c r="J112" s="192">
        <f>J355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135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3" t="str">
        <f>E7</f>
        <v>Demolice - balíček 2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113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05 - Rychnovek - hradlo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Rychnovek</v>
      </c>
      <c r="G126" s="40"/>
      <c r="H126" s="40"/>
      <c r="I126" s="32" t="s">
        <v>22</v>
      </c>
      <c r="J126" s="79" t="str">
        <f>IF(J12="","",J12)</f>
        <v>19. 4. 2024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24</v>
      </c>
      <c r="D128" s="40"/>
      <c r="E128" s="40"/>
      <c r="F128" s="27" t="str">
        <f>E15</f>
        <v>SŽ s.o. OŘ. Hradec Králové</v>
      </c>
      <c r="G128" s="40"/>
      <c r="H128" s="40"/>
      <c r="I128" s="32" t="s">
        <v>29</v>
      </c>
      <c r="J128" s="36" t="str">
        <f>E21</f>
        <v xml:space="preserve"> 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27</v>
      </c>
      <c r="D129" s="40"/>
      <c r="E129" s="40"/>
      <c r="F129" s="27" t="str">
        <f>IF(E18="","",E18)</f>
        <v>Vyplň údaj</v>
      </c>
      <c r="G129" s="40"/>
      <c r="H129" s="40"/>
      <c r="I129" s="32" t="s">
        <v>31</v>
      </c>
      <c r="J129" s="36" t="str">
        <f>E24</f>
        <v>FRAM Consult a.s.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99"/>
      <c r="B131" s="200"/>
      <c r="C131" s="201" t="s">
        <v>136</v>
      </c>
      <c r="D131" s="202" t="s">
        <v>58</v>
      </c>
      <c r="E131" s="202" t="s">
        <v>54</v>
      </c>
      <c r="F131" s="202" t="s">
        <v>55</v>
      </c>
      <c r="G131" s="202" t="s">
        <v>137</v>
      </c>
      <c r="H131" s="202" t="s">
        <v>138</v>
      </c>
      <c r="I131" s="202" t="s">
        <v>139</v>
      </c>
      <c r="J131" s="202" t="s">
        <v>118</v>
      </c>
      <c r="K131" s="203" t="s">
        <v>140</v>
      </c>
      <c r="L131" s="204"/>
      <c r="M131" s="100" t="s">
        <v>1</v>
      </c>
      <c r="N131" s="101" t="s">
        <v>37</v>
      </c>
      <c r="O131" s="101" t="s">
        <v>141</v>
      </c>
      <c r="P131" s="101" t="s">
        <v>142</v>
      </c>
      <c r="Q131" s="101" t="s">
        <v>143</v>
      </c>
      <c r="R131" s="101" t="s">
        <v>144</v>
      </c>
      <c r="S131" s="101" t="s">
        <v>145</v>
      </c>
      <c r="T131" s="102" t="s">
        <v>146</v>
      </c>
      <c r="U131" s="199"/>
      <c r="V131" s="199"/>
      <c r="W131" s="199"/>
      <c r="X131" s="199"/>
      <c r="Y131" s="199"/>
      <c r="Z131" s="199"/>
      <c r="AA131" s="199"/>
      <c r="AB131" s="199"/>
      <c r="AC131" s="199"/>
      <c r="AD131" s="199"/>
      <c r="AE131" s="199"/>
    </row>
    <row r="132" s="2" customFormat="1" ht="22.8" customHeight="1">
      <c r="A132" s="38"/>
      <c r="B132" s="39"/>
      <c r="C132" s="107" t="s">
        <v>147</v>
      </c>
      <c r="D132" s="40"/>
      <c r="E132" s="40"/>
      <c r="F132" s="40"/>
      <c r="G132" s="40"/>
      <c r="H132" s="40"/>
      <c r="I132" s="40"/>
      <c r="J132" s="205">
        <f>BK132</f>
        <v>0</v>
      </c>
      <c r="K132" s="40"/>
      <c r="L132" s="44"/>
      <c r="M132" s="103"/>
      <c r="N132" s="206"/>
      <c r="O132" s="104"/>
      <c r="P132" s="207">
        <f>P133+P255+P345+P355</f>
        <v>0</v>
      </c>
      <c r="Q132" s="104"/>
      <c r="R132" s="207">
        <f>R133+R255+R345+R355</f>
        <v>49.093359999999997</v>
      </c>
      <c r="S132" s="104"/>
      <c r="T132" s="208">
        <f>T133+T255+T345+T355</f>
        <v>45.252166199999998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72</v>
      </c>
      <c r="AU132" s="17" t="s">
        <v>120</v>
      </c>
      <c r="BK132" s="209">
        <f>BK133+BK255+BK345+BK355</f>
        <v>0</v>
      </c>
    </row>
    <row r="133" s="12" customFormat="1" ht="25.92" customHeight="1">
      <c r="A133" s="12"/>
      <c r="B133" s="210"/>
      <c r="C133" s="211"/>
      <c r="D133" s="212" t="s">
        <v>72</v>
      </c>
      <c r="E133" s="213" t="s">
        <v>148</v>
      </c>
      <c r="F133" s="213" t="s">
        <v>149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P134+P179+P186+P205+P223</f>
        <v>0</v>
      </c>
      <c r="Q133" s="218"/>
      <c r="R133" s="219">
        <f>R134+R179+R186+R205+R223</f>
        <v>49.059469999999997</v>
      </c>
      <c r="S133" s="218"/>
      <c r="T133" s="220">
        <f>T134+T179+T186+T205+T223</f>
        <v>43.14246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81</v>
      </c>
      <c r="AT133" s="222" t="s">
        <v>72</v>
      </c>
      <c r="AU133" s="222" t="s">
        <v>73</v>
      </c>
      <c r="AY133" s="221" t="s">
        <v>150</v>
      </c>
      <c r="BK133" s="223">
        <f>BK134+BK179+BK186+BK205+BK223</f>
        <v>0</v>
      </c>
    </row>
    <row r="134" s="12" customFormat="1" ht="22.8" customHeight="1">
      <c r="A134" s="12"/>
      <c r="B134" s="210"/>
      <c r="C134" s="211"/>
      <c r="D134" s="212" t="s">
        <v>72</v>
      </c>
      <c r="E134" s="224" t="s">
        <v>81</v>
      </c>
      <c r="F134" s="224" t="s">
        <v>151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SUM(P135:P178)</f>
        <v>0</v>
      </c>
      <c r="Q134" s="218"/>
      <c r="R134" s="219">
        <f>SUM(R135:R178)</f>
        <v>48.75</v>
      </c>
      <c r="S134" s="218"/>
      <c r="T134" s="220">
        <f>SUM(T135:T178)</f>
        <v>7.6500000000000004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81</v>
      </c>
      <c r="AT134" s="222" t="s">
        <v>72</v>
      </c>
      <c r="AU134" s="222" t="s">
        <v>81</v>
      </c>
      <c r="AY134" s="221" t="s">
        <v>150</v>
      </c>
      <c r="BK134" s="223">
        <f>SUM(BK135:BK178)</f>
        <v>0</v>
      </c>
    </row>
    <row r="135" s="2" customFormat="1" ht="33" customHeight="1">
      <c r="A135" s="38"/>
      <c r="B135" s="39"/>
      <c r="C135" s="226" t="s">
        <v>81</v>
      </c>
      <c r="D135" s="226" t="s">
        <v>152</v>
      </c>
      <c r="E135" s="227" t="s">
        <v>984</v>
      </c>
      <c r="F135" s="228" t="s">
        <v>985</v>
      </c>
      <c r="G135" s="229" t="s">
        <v>224</v>
      </c>
      <c r="H135" s="230">
        <v>15</v>
      </c>
      <c r="I135" s="231"/>
      <c r="J135" s="232">
        <f>ROUND(I135*H135,2)</f>
        <v>0</v>
      </c>
      <c r="K135" s="228" t="s">
        <v>156</v>
      </c>
      <c r="L135" s="44"/>
      <c r="M135" s="233" t="s">
        <v>1</v>
      </c>
      <c r="N135" s="234" t="s">
        <v>38</v>
      </c>
      <c r="O135" s="91"/>
      <c r="P135" s="235">
        <f>O135*H135</f>
        <v>0</v>
      </c>
      <c r="Q135" s="235">
        <v>0.00029999999999999997</v>
      </c>
      <c r="R135" s="235">
        <f>Q135*H135</f>
        <v>0.0044999999999999997</v>
      </c>
      <c r="S135" s="235">
        <v>0</v>
      </c>
      <c r="T135" s="23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7" t="s">
        <v>157</v>
      </c>
      <c r="AT135" s="237" t="s">
        <v>152</v>
      </c>
      <c r="AU135" s="237" t="s">
        <v>83</v>
      </c>
      <c r="AY135" s="17" t="s">
        <v>150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17" t="s">
        <v>81</v>
      </c>
      <c r="BK135" s="238">
        <f>ROUND(I135*H135,2)</f>
        <v>0</v>
      </c>
      <c r="BL135" s="17" t="s">
        <v>157</v>
      </c>
      <c r="BM135" s="237" t="s">
        <v>986</v>
      </c>
    </row>
    <row r="136" s="2" customFormat="1">
      <c r="A136" s="38"/>
      <c r="B136" s="39"/>
      <c r="C136" s="40"/>
      <c r="D136" s="239" t="s">
        <v>159</v>
      </c>
      <c r="E136" s="40"/>
      <c r="F136" s="240" t="s">
        <v>987</v>
      </c>
      <c r="G136" s="40"/>
      <c r="H136" s="40"/>
      <c r="I136" s="241"/>
      <c r="J136" s="40"/>
      <c r="K136" s="40"/>
      <c r="L136" s="44"/>
      <c r="M136" s="242"/>
      <c r="N136" s="243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159</v>
      </c>
      <c r="AU136" s="17" t="s">
        <v>83</v>
      </c>
    </row>
    <row r="137" s="2" customFormat="1">
      <c r="A137" s="38"/>
      <c r="B137" s="39"/>
      <c r="C137" s="40"/>
      <c r="D137" s="244" t="s">
        <v>161</v>
      </c>
      <c r="E137" s="40"/>
      <c r="F137" s="245" t="s">
        <v>988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161</v>
      </c>
      <c r="AU137" s="17" t="s">
        <v>83</v>
      </c>
    </row>
    <row r="138" s="15" customFormat="1">
      <c r="A138" s="15"/>
      <c r="B138" s="278"/>
      <c r="C138" s="279"/>
      <c r="D138" s="239" t="s">
        <v>163</v>
      </c>
      <c r="E138" s="280" t="s">
        <v>1</v>
      </c>
      <c r="F138" s="281" t="s">
        <v>989</v>
      </c>
      <c r="G138" s="279"/>
      <c r="H138" s="280" t="s">
        <v>1</v>
      </c>
      <c r="I138" s="282"/>
      <c r="J138" s="279"/>
      <c r="K138" s="279"/>
      <c r="L138" s="283"/>
      <c r="M138" s="284"/>
      <c r="N138" s="285"/>
      <c r="O138" s="285"/>
      <c r="P138" s="285"/>
      <c r="Q138" s="285"/>
      <c r="R138" s="285"/>
      <c r="S138" s="285"/>
      <c r="T138" s="28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87" t="s">
        <v>163</v>
      </c>
      <c r="AU138" s="287" t="s">
        <v>83</v>
      </c>
      <c r="AV138" s="15" t="s">
        <v>81</v>
      </c>
      <c r="AW138" s="15" t="s">
        <v>30</v>
      </c>
      <c r="AX138" s="15" t="s">
        <v>73</v>
      </c>
      <c r="AY138" s="287" t="s">
        <v>150</v>
      </c>
    </row>
    <row r="139" s="13" customFormat="1">
      <c r="A139" s="13"/>
      <c r="B139" s="246"/>
      <c r="C139" s="247"/>
      <c r="D139" s="239" t="s">
        <v>163</v>
      </c>
      <c r="E139" s="248" t="s">
        <v>1</v>
      </c>
      <c r="F139" s="249" t="s">
        <v>990</v>
      </c>
      <c r="G139" s="247"/>
      <c r="H139" s="250">
        <v>15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163</v>
      </c>
      <c r="AU139" s="256" t="s">
        <v>83</v>
      </c>
      <c r="AV139" s="13" t="s">
        <v>83</v>
      </c>
      <c r="AW139" s="13" t="s">
        <v>30</v>
      </c>
      <c r="AX139" s="13" t="s">
        <v>81</v>
      </c>
      <c r="AY139" s="256" t="s">
        <v>150</v>
      </c>
    </row>
    <row r="140" s="2" customFormat="1" ht="33" customHeight="1">
      <c r="A140" s="38"/>
      <c r="B140" s="39"/>
      <c r="C140" s="226" t="s">
        <v>83</v>
      </c>
      <c r="D140" s="226" t="s">
        <v>152</v>
      </c>
      <c r="E140" s="227" t="s">
        <v>991</v>
      </c>
      <c r="F140" s="228" t="s">
        <v>992</v>
      </c>
      <c r="G140" s="229" t="s">
        <v>224</v>
      </c>
      <c r="H140" s="230">
        <v>15</v>
      </c>
      <c r="I140" s="231"/>
      <c r="J140" s="232">
        <f>ROUND(I140*H140,2)</f>
        <v>0</v>
      </c>
      <c r="K140" s="228" t="s">
        <v>156</v>
      </c>
      <c r="L140" s="44"/>
      <c r="M140" s="233" t="s">
        <v>1</v>
      </c>
      <c r="N140" s="234" t="s">
        <v>38</v>
      </c>
      <c r="O140" s="91"/>
      <c r="P140" s="235">
        <f>O140*H140</f>
        <v>0</v>
      </c>
      <c r="Q140" s="235">
        <v>0</v>
      </c>
      <c r="R140" s="235">
        <f>Q140*H140</f>
        <v>0</v>
      </c>
      <c r="S140" s="235">
        <v>0</v>
      </c>
      <c r="T140" s="23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7" t="s">
        <v>157</v>
      </c>
      <c r="AT140" s="237" t="s">
        <v>152</v>
      </c>
      <c r="AU140" s="237" t="s">
        <v>83</v>
      </c>
      <c r="AY140" s="17" t="s">
        <v>150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17" t="s">
        <v>81</v>
      </c>
      <c r="BK140" s="238">
        <f>ROUND(I140*H140,2)</f>
        <v>0</v>
      </c>
      <c r="BL140" s="17" t="s">
        <v>157</v>
      </c>
      <c r="BM140" s="237" t="s">
        <v>993</v>
      </c>
    </row>
    <row r="141" s="2" customFormat="1">
      <c r="A141" s="38"/>
      <c r="B141" s="39"/>
      <c r="C141" s="40"/>
      <c r="D141" s="239" t="s">
        <v>159</v>
      </c>
      <c r="E141" s="40"/>
      <c r="F141" s="240" t="s">
        <v>994</v>
      </c>
      <c r="G141" s="40"/>
      <c r="H141" s="40"/>
      <c r="I141" s="241"/>
      <c r="J141" s="40"/>
      <c r="K141" s="40"/>
      <c r="L141" s="44"/>
      <c r="M141" s="242"/>
      <c r="N141" s="24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159</v>
      </c>
      <c r="AU141" s="17" t="s">
        <v>83</v>
      </c>
    </row>
    <row r="142" s="2" customFormat="1">
      <c r="A142" s="38"/>
      <c r="B142" s="39"/>
      <c r="C142" s="40"/>
      <c r="D142" s="244" t="s">
        <v>161</v>
      </c>
      <c r="E142" s="40"/>
      <c r="F142" s="245" t="s">
        <v>995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161</v>
      </c>
      <c r="AU142" s="17" t="s">
        <v>83</v>
      </c>
    </row>
    <row r="143" s="15" customFormat="1">
      <c r="A143" s="15"/>
      <c r="B143" s="278"/>
      <c r="C143" s="279"/>
      <c r="D143" s="239" t="s">
        <v>163</v>
      </c>
      <c r="E143" s="280" t="s">
        <v>1</v>
      </c>
      <c r="F143" s="281" t="s">
        <v>989</v>
      </c>
      <c r="G143" s="279"/>
      <c r="H143" s="280" t="s">
        <v>1</v>
      </c>
      <c r="I143" s="282"/>
      <c r="J143" s="279"/>
      <c r="K143" s="279"/>
      <c r="L143" s="283"/>
      <c r="M143" s="284"/>
      <c r="N143" s="285"/>
      <c r="O143" s="285"/>
      <c r="P143" s="285"/>
      <c r="Q143" s="285"/>
      <c r="R143" s="285"/>
      <c r="S143" s="285"/>
      <c r="T143" s="28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7" t="s">
        <v>163</v>
      </c>
      <c r="AU143" s="287" t="s">
        <v>83</v>
      </c>
      <c r="AV143" s="15" t="s">
        <v>81</v>
      </c>
      <c r="AW143" s="15" t="s">
        <v>30</v>
      </c>
      <c r="AX143" s="15" t="s">
        <v>73</v>
      </c>
      <c r="AY143" s="287" t="s">
        <v>150</v>
      </c>
    </row>
    <row r="144" s="13" customFormat="1">
      <c r="A144" s="13"/>
      <c r="B144" s="246"/>
      <c r="C144" s="247"/>
      <c r="D144" s="239" t="s">
        <v>163</v>
      </c>
      <c r="E144" s="248" t="s">
        <v>1</v>
      </c>
      <c r="F144" s="249" t="s">
        <v>990</v>
      </c>
      <c r="G144" s="247"/>
      <c r="H144" s="250">
        <v>15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6" t="s">
        <v>163</v>
      </c>
      <c r="AU144" s="256" t="s">
        <v>83</v>
      </c>
      <c r="AV144" s="13" t="s">
        <v>83</v>
      </c>
      <c r="AW144" s="13" t="s">
        <v>30</v>
      </c>
      <c r="AX144" s="13" t="s">
        <v>81</v>
      </c>
      <c r="AY144" s="256" t="s">
        <v>150</v>
      </c>
    </row>
    <row r="145" s="2" customFormat="1" ht="24.15" customHeight="1">
      <c r="A145" s="38"/>
      <c r="B145" s="39"/>
      <c r="C145" s="226" t="s">
        <v>173</v>
      </c>
      <c r="D145" s="226" t="s">
        <v>152</v>
      </c>
      <c r="E145" s="227" t="s">
        <v>153</v>
      </c>
      <c r="F145" s="228" t="s">
        <v>154</v>
      </c>
      <c r="G145" s="229" t="s">
        <v>155</v>
      </c>
      <c r="H145" s="230">
        <v>11.560000000000001</v>
      </c>
      <c r="I145" s="231"/>
      <c r="J145" s="232">
        <f>ROUND(I145*H145,2)</f>
        <v>0</v>
      </c>
      <c r="K145" s="228" t="s">
        <v>156</v>
      </c>
      <c r="L145" s="44"/>
      <c r="M145" s="233" t="s">
        <v>1</v>
      </c>
      <c r="N145" s="234" t="s">
        <v>38</v>
      </c>
      <c r="O145" s="91"/>
      <c r="P145" s="235">
        <f>O145*H145</f>
        <v>0</v>
      </c>
      <c r="Q145" s="235">
        <v>0</v>
      </c>
      <c r="R145" s="235">
        <f>Q145*H145</f>
        <v>0</v>
      </c>
      <c r="S145" s="235">
        <v>0</v>
      </c>
      <c r="T145" s="23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7" t="s">
        <v>157</v>
      </c>
      <c r="AT145" s="237" t="s">
        <v>152</v>
      </c>
      <c r="AU145" s="237" t="s">
        <v>83</v>
      </c>
      <c r="AY145" s="17" t="s">
        <v>150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17" t="s">
        <v>81</v>
      </c>
      <c r="BK145" s="238">
        <f>ROUND(I145*H145,2)</f>
        <v>0</v>
      </c>
      <c r="BL145" s="17" t="s">
        <v>157</v>
      </c>
      <c r="BM145" s="237" t="s">
        <v>996</v>
      </c>
    </row>
    <row r="146" s="2" customFormat="1">
      <c r="A146" s="38"/>
      <c r="B146" s="39"/>
      <c r="C146" s="40"/>
      <c r="D146" s="239" t="s">
        <v>159</v>
      </c>
      <c r="E146" s="40"/>
      <c r="F146" s="240" t="s">
        <v>160</v>
      </c>
      <c r="G146" s="40"/>
      <c r="H146" s="40"/>
      <c r="I146" s="241"/>
      <c r="J146" s="40"/>
      <c r="K146" s="40"/>
      <c r="L146" s="44"/>
      <c r="M146" s="242"/>
      <c r="N146" s="24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159</v>
      </c>
      <c r="AU146" s="17" t="s">
        <v>83</v>
      </c>
    </row>
    <row r="147" s="2" customFormat="1">
      <c r="A147" s="38"/>
      <c r="B147" s="39"/>
      <c r="C147" s="40"/>
      <c r="D147" s="244" t="s">
        <v>161</v>
      </c>
      <c r="E147" s="40"/>
      <c r="F147" s="245" t="s">
        <v>162</v>
      </c>
      <c r="G147" s="40"/>
      <c r="H147" s="40"/>
      <c r="I147" s="241"/>
      <c r="J147" s="40"/>
      <c r="K147" s="40"/>
      <c r="L147" s="44"/>
      <c r="M147" s="242"/>
      <c r="N147" s="243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161</v>
      </c>
      <c r="AU147" s="17" t="s">
        <v>83</v>
      </c>
    </row>
    <row r="148" s="15" customFormat="1">
      <c r="A148" s="15"/>
      <c r="B148" s="278"/>
      <c r="C148" s="279"/>
      <c r="D148" s="239" t="s">
        <v>163</v>
      </c>
      <c r="E148" s="280" t="s">
        <v>1</v>
      </c>
      <c r="F148" s="281" t="s">
        <v>997</v>
      </c>
      <c r="G148" s="279"/>
      <c r="H148" s="280" t="s">
        <v>1</v>
      </c>
      <c r="I148" s="282"/>
      <c r="J148" s="279"/>
      <c r="K148" s="279"/>
      <c r="L148" s="283"/>
      <c r="M148" s="284"/>
      <c r="N148" s="285"/>
      <c r="O148" s="285"/>
      <c r="P148" s="285"/>
      <c r="Q148" s="285"/>
      <c r="R148" s="285"/>
      <c r="S148" s="285"/>
      <c r="T148" s="28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7" t="s">
        <v>163</v>
      </c>
      <c r="AU148" s="287" t="s">
        <v>83</v>
      </c>
      <c r="AV148" s="15" t="s">
        <v>81</v>
      </c>
      <c r="AW148" s="15" t="s">
        <v>30</v>
      </c>
      <c r="AX148" s="15" t="s">
        <v>73</v>
      </c>
      <c r="AY148" s="287" t="s">
        <v>150</v>
      </c>
    </row>
    <row r="149" s="13" customFormat="1">
      <c r="A149" s="13"/>
      <c r="B149" s="246"/>
      <c r="C149" s="247"/>
      <c r="D149" s="239" t="s">
        <v>163</v>
      </c>
      <c r="E149" s="248" t="s">
        <v>1</v>
      </c>
      <c r="F149" s="249" t="s">
        <v>998</v>
      </c>
      <c r="G149" s="247"/>
      <c r="H149" s="250">
        <v>11.560000000000001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163</v>
      </c>
      <c r="AU149" s="256" t="s">
        <v>83</v>
      </c>
      <c r="AV149" s="13" t="s">
        <v>83</v>
      </c>
      <c r="AW149" s="13" t="s">
        <v>30</v>
      </c>
      <c r="AX149" s="13" t="s">
        <v>73</v>
      </c>
      <c r="AY149" s="256" t="s">
        <v>150</v>
      </c>
    </row>
    <row r="150" s="14" customFormat="1">
      <c r="A150" s="14"/>
      <c r="B150" s="257"/>
      <c r="C150" s="258"/>
      <c r="D150" s="239" t="s">
        <v>163</v>
      </c>
      <c r="E150" s="259" t="s">
        <v>1</v>
      </c>
      <c r="F150" s="260" t="s">
        <v>165</v>
      </c>
      <c r="G150" s="258"/>
      <c r="H150" s="261">
        <v>11.560000000000001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163</v>
      </c>
      <c r="AU150" s="267" t="s">
        <v>83</v>
      </c>
      <c r="AV150" s="14" t="s">
        <v>157</v>
      </c>
      <c r="AW150" s="14" t="s">
        <v>30</v>
      </c>
      <c r="AX150" s="14" t="s">
        <v>81</v>
      </c>
      <c r="AY150" s="267" t="s">
        <v>150</v>
      </c>
    </row>
    <row r="151" s="2" customFormat="1" ht="16.5" customHeight="1">
      <c r="A151" s="38"/>
      <c r="B151" s="39"/>
      <c r="C151" s="268" t="s">
        <v>157</v>
      </c>
      <c r="D151" s="268" t="s">
        <v>166</v>
      </c>
      <c r="E151" s="269" t="s">
        <v>167</v>
      </c>
      <c r="F151" s="270" t="s">
        <v>168</v>
      </c>
      <c r="G151" s="271" t="s">
        <v>169</v>
      </c>
      <c r="H151" s="272">
        <v>27.744</v>
      </c>
      <c r="I151" s="273"/>
      <c r="J151" s="274">
        <f>ROUND(I151*H151,2)</f>
        <v>0</v>
      </c>
      <c r="K151" s="270" t="s">
        <v>156</v>
      </c>
      <c r="L151" s="275"/>
      <c r="M151" s="276" t="s">
        <v>1</v>
      </c>
      <c r="N151" s="277" t="s">
        <v>38</v>
      </c>
      <c r="O151" s="91"/>
      <c r="P151" s="235">
        <f>O151*H151</f>
        <v>0</v>
      </c>
      <c r="Q151" s="235">
        <v>1</v>
      </c>
      <c r="R151" s="235">
        <f>Q151*H151</f>
        <v>27.744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170</v>
      </c>
      <c r="AT151" s="237" t="s">
        <v>166</v>
      </c>
      <c r="AU151" s="237" t="s">
        <v>83</v>
      </c>
      <c r="AY151" s="17" t="s">
        <v>150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81</v>
      </c>
      <c r="BK151" s="238">
        <f>ROUND(I151*H151,2)</f>
        <v>0</v>
      </c>
      <c r="BL151" s="17" t="s">
        <v>157</v>
      </c>
      <c r="BM151" s="237" t="s">
        <v>999</v>
      </c>
    </row>
    <row r="152" s="2" customFormat="1">
      <c r="A152" s="38"/>
      <c r="B152" s="39"/>
      <c r="C152" s="40"/>
      <c r="D152" s="239" t="s">
        <v>159</v>
      </c>
      <c r="E152" s="40"/>
      <c r="F152" s="240" t="s">
        <v>168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159</v>
      </c>
      <c r="AU152" s="17" t="s">
        <v>83</v>
      </c>
    </row>
    <row r="153" s="15" customFormat="1">
      <c r="A153" s="15"/>
      <c r="B153" s="278"/>
      <c r="C153" s="279"/>
      <c r="D153" s="239" t="s">
        <v>163</v>
      </c>
      <c r="E153" s="280" t="s">
        <v>1</v>
      </c>
      <c r="F153" s="281" t="s">
        <v>997</v>
      </c>
      <c r="G153" s="279"/>
      <c r="H153" s="280" t="s">
        <v>1</v>
      </c>
      <c r="I153" s="282"/>
      <c r="J153" s="279"/>
      <c r="K153" s="279"/>
      <c r="L153" s="283"/>
      <c r="M153" s="284"/>
      <c r="N153" s="285"/>
      <c r="O153" s="285"/>
      <c r="P153" s="285"/>
      <c r="Q153" s="285"/>
      <c r="R153" s="285"/>
      <c r="S153" s="285"/>
      <c r="T153" s="28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87" t="s">
        <v>163</v>
      </c>
      <c r="AU153" s="287" t="s">
        <v>83</v>
      </c>
      <c r="AV153" s="15" t="s">
        <v>81</v>
      </c>
      <c r="AW153" s="15" t="s">
        <v>30</v>
      </c>
      <c r="AX153" s="15" t="s">
        <v>73</v>
      </c>
      <c r="AY153" s="287" t="s">
        <v>150</v>
      </c>
    </row>
    <row r="154" s="13" customFormat="1">
      <c r="A154" s="13"/>
      <c r="B154" s="246"/>
      <c r="C154" s="247"/>
      <c r="D154" s="239" t="s">
        <v>163</v>
      </c>
      <c r="E154" s="248" t="s">
        <v>1</v>
      </c>
      <c r="F154" s="249" t="s">
        <v>1000</v>
      </c>
      <c r="G154" s="247"/>
      <c r="H154" s="250">
        <v>27.744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163</v>
      </c>
      <c r="AU154" s="256" t="s">
        <v>83</v>
      </c>
      <c r="AV154" s="13" t="s">
        <v>83</v>
      </c>
      <c r="AW154" s="13" t="s">
        <v>30</v>
      </c>
      <c r="AX154" s="13" t="s">
        <v>73</v>
      </c>
      <c r="AY154" s="256" t="s">
        <v>150</v>
      </c>
    </row>
    <row r="155" s="14" customFormat="1">
      <c r="A155" s="14"/>
      <c r="B155" s="257"/>
      <c r="C155" s="258"/>
      <c r="D155" s="239" t="s">
        <v>163</v>
      </c>
      <c r="E155" s="259" t="s">
        <v>1</v>
      </c>
      <c r="F155" s="260" t="s">
        <v>165</v>
      </c>
      <c r="G155" s="258"/>
      <c r="H155" s="261">
        <v>27.744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163</v>
      </c>
      <c r="AU155" s="267" t="s">
        <v>83</v>
      </c>
      <c r="AV155" s="14" t="s">
        <v>157</v>
      </c>
      <c r="AW155" s="14" t="s">
        <v>30</v>
      </c>
      <c r="AX155" s="14" t="s">
        <v>81</v>
      </c>
      <c r="AY155" s="267" t="s">
        <v>150</v>
      </c>
    </row>
    <row r="156" s="2" customFormat="1" ht="24.15" customHeight="1">
      <c r="A156" s="38"/>
      <c r="B156" s="39"/>
      <c r="C156" s="226" t="s">
        <v>188</v>
      </c>
      <c r="D156" s="226" t="s">
        <v>152</v>
      </c>
      <c r="E156" s="227" t="s">
        <v>174</v>
      </c>
      <c r="F156" s="228" t="s">
        <v>175</v>
      </c>
      <c r="G156" s="229" t="s">
        <v>176</v>
      </c>
      <c r="H156" s="230">
        <v>75</v>
      </c>
      <c r="I156" s="231"/>
      <c r="J156" s="232">
        <f>ROUND(I156*H156,2)</f>
        <v>0</v>
      </c>
      <c r="K156" s="228" t="s">
        <v>156</v>
      </c>
      <c r="L156" s="44"/>
      <c r="M156" s="233" t="s">
        <v>1</v>
      </c>
      <c r="N156" s="234" t="s">
        <v>38</v>
      </c>
      <c r="O156" s="91"/>
      <c r="P156" s="235">
        <f>O156*H156</f>
        <v>0</v>
      </c>
      <c r="Q156" s="235">
        <v>0</v>
      </c>
      <c r="R156" s="235">
        <f>Q156*H156</f>
        <v>0</v>
      </c>
      <c r="S156" s="235">
        <v>0</v>
      </c>
      <c r="T156" s="23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7" t="s">
        <v>157</v>
      </c>
      <c r="AT156" s="237" t="s">
        <v>152</v>
      </c>
      <c r="AU156" s="237" t="s">
        <v>83</v>
      </c>
      <c r="AY156" s="17" t="s">
        <v>150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17" t="s">
        <v>81</v>
      </c>
      <c r="BK156" s="238">
        <f>ROUND(I156*H156,2)</f>
        <v>0</v>
      </c>
      <c r="BL156" s="17" t="s">
        <v>157</v>
      </c>
      <c r="BM156" s="237" t="s">
        <v>1001</v>
      </c>
    </row>
    <row r="157" s="2" customFormat="1">
      <c r="A157" s="38"/>
      <c r="B157" s="39"/>
      <c r="C157" s="40"/>
      <c r="D157" s="239" t="s">
        <v>159</v>
      </c>
      <c r="E157" s="40"/>
      <c r="F157" s="240" t="s">
        <v>178</v>
      </c>
      <c r="G157" s="40"/>
      <c r="H157" s="40"/>
      <c r="I157" s="241"/>
      <c r="J157" s="40"/>
      <c r="K157" s="40"/>
      <c r="L157" s="44"/>
      <c r="M157" s="242"/>
      <c r="N157" s="243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159</v>
      </c>
      <c r="AU157" s="17" t="s">
        <v>83</v>
      </c>
    </row>
    <row r="158" s="2" customFormat="1">
      <c r="A158" s="38"/>
      <c r="B158" s="39"/>
      <c r="C158" s="40"/>
      <c r="D158" s="244" t="s">
        <v>161</v>
      </c>
      <c r="E158" s="40"/>
      <c r="F158" s="245" t="s">
        <v>179</v>
      </c>
      <c r="G158" s="40"/>
      <c r="H158" s="40"/>
      <c r="I158" s="241"/>
      <c r="J158" s="40"/>
      <c r="K158" s="40"/>
      <c r="L158" s="44"/>
      <c r="M158" s="242"/>
      <c r="N158" s="243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161</v>
      </c>
      <c r="AU158" s="17" t="s">
        <v>83</v>
      </c>
    </row>
    <row r="159" s="13" customFormat="1">
      <c r="A159" s="13"/>
      <c r="B159" s="246"/>
      <c r="C159" s="247"/>
      <c r="D159" s="239" t="s">
        <v>163</v>
      </c>
      <c r="E159" s="248" t="s">
        <v>1</v>
      </c>
      <c r="F159" s="249" t="s">
        <v>1002</v>
      </c>
      <c r="G159" s="247"/>
      <c r="H159" s="250">
        <v>75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6" t="s">
        <v>163</v>
      </c>
      <c r="AU159" s="256" t="s">
        <v>83</v>
      </c>
      <c r="AV159" s="13" t="s">
        <v>83</v>
      </c>
      <c r="AW159" s="13" t="s">
        <v>30</v>
      </c>
      <c r="AX159" s="13" t="s">
        <v>81</v>
      </c>
      <c r="AY159" s="256" t="s">
        <v>150</v>
      </c>
    </row>
    <row r="160" s="2" customFormat="1" ht="37.8" customHeight="1">
      <c r="A160" s="38"/>
      <c r="B160" s="39"/>
      <c r="C160" s="226" t="s">
        <v>193</v>
      </c>
      <c r="D160" s="226" t="s">
        <v>152</v>
      </c>
      <c r="E160" s="227" t="s">
        <v>182</v>
      </c>
      <c r="F160" s="228" t="s">
        <v>183</v>
      </c>
      <c r="G160" s="229" t="s">
        <v>176</v>
      </c>
      <c r="H160" s="230">
        <v>75</v>
      </c>
      <c r="I160" s="231"/>
      <c r="J160" s="232">
        <f>ROUND(I160*H160,2)</f>
        <v>0</v>
      </c>
      <c r="K160" s="228" t="s">
        <v>156</v>
      </c>
      <c r="L160" s="44"/>
      <c r="M160" s="233" t="s">
        <v>1</v>
      </c>
      <c r="N160" s="234" t="s">
        <v>38</v>
      </c>
      <c r="O160" s="91"/>
      <c r="P160" s="235">
        <f>O160*H160</f>
        <v>0</v>
      </c>
      <c r="Q160" s="235">
        <v>0</v>
      </c>
      <c r="R160" s="235">
        <f>Q160*H160</f>
        <v>0</v>
      </c>
      <c r="S160" s="235">
        <v>0</v>
      </c>
      <c r="T160" s="23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7" t="s">
        <v>157</v>
      </c>
      <c r="AT160" s="237" t="s">
        <v>152</v>
      </c>
      <c r="AU160" s="237" t="s">
        <v>83</v>
      </c>
      <c r="AY160" s="17" t="s">
        <v>150</v>
      </c>
      <c r="BE160" s="238">
        <f>IF(N160="základní",J160,0)</f>
        <v>0</v>
      </c>
      <c r="BF160" s="238">
        <f>IF(N160="snížená",J160,0)</f>
        <v>0</v>
      </c>
      <c r="BG160" s="238">
        <f>IF(N160="zákl. přenesená",J160,0)</f>
        <v>0</v>
      </c>
      <c r="BH160" s="238">
        <f>IF(N160="sníž. přenesená",J160,0)</f>
        <v>0</v>
      </c>
      <c r="BI160" s="238">
        <f>IF(N160="nulová",J160,0)</f>
        <v>0</v>
      </c>
      <c r="BJ160" s="17" t="s">
        <v>81</v>
      </c>
      <c r="BK160" s="238">
        <f>ROUND(I160*H160,2)</f>
        <v>0</v>
      </c>
      <c r="BL160" s="17" t="s">
        <v>157</v>
      </c>
      <c r="BM160" s="237" t="s">
        <v>1003</v>
      </c>
    </row>
    <row r="161" s="2" customFormat="1">
      <c r="A161" s="38"/>
      <c r="B161" s="39"/>
      <c r="C161" s="40"/>
      <c r="D161" s="239" t="s">
        <v>159</v>
      </c>
      <c r="E161" s="40"/>
      <c r="F161" s="240" t="s">
        <v>185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159</v>
      </c>
      <c r="AU161" s="17" t="s">
        <v>83</v>
      </c>
    </row>
    <row r="162" s="2" customFormat="1">
      <c r="A162" s="38"/>
      <c r="B162" s="39"/>
      <c r="C162" s="40"/>
      <c r="D162" s="244" t="s">
        <v>161</v>
      </c>
      <c r="E162" s="40"/>
      <c r="F162" s="245" t="s">
        <v>186</v>
      </c>
      <c r="G162" s="40"/>
      <c r="H162" s="40"/>
      <c r="I162" s="241"/>
      <c r="J162" s="40"/>
      <c r="K162" s="40"/>
      <c r="L162" s="44"/>
      <c r="M162" s="242"/>
      <c r="N162" s="243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161</v>
      </c>
      <c r="AU162" s="17" t="s">
        <v>83</v>
      </c>
    </row>
    <row r="163" s="13" customFormat="1">
      <c r="A163" s="13"/>
      <c r="B163" s="246"/>
      <c r="C163" s="247"/>
      <c r="D163" s="239" t="s">
        <v>163</v>
      </c>
      <c r="E163" s="248" t="s">
        <v>1</v>
      </c>
      <c r="F163" s="249" t="s">
        <v>1002</v>
      </c>
      <c r="G163" s="247"/>
      <c r="H163" s="250">
        <v>75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6" t="s">
        <v>163</v>
      </c>
      <c r="AU163" s="256" t="s">
        <v>83</v>
      </c>
      <c r="AV163" s="13" t="s">
        <v>83</v>
      </c>
      <c r="AW163" s="13" t="s">
        <v>30</v>
      </c>
      <c r="AX163" s="13" t="s">
        <v>81</v>
      </c>
      <c r="AY163" s="256" t="s">
        <v>150</v>
      </c>
    </row>
    <row r="164" s="2" customFormat="1" ht="16.5" customHeight="1">
      <c r="A164" s="38"/>
      <c r="B164" s="39"/>
      <c r="C164" s="268" t="s">
        <v>199</v>
      </c>
      <c r="D164" s="268" t="s">
        <v>166</v>
      </c>
      <c r="E164" s="269" t="s">
        <v>189</v>
      </c>
      <c r="F164" s="270" t="s">
        <v>190</v>
      </c>
      <c r="G164" s="271" t="s">
        <v>169</v>
      </c>
      <c r="H164" s="272">
        <v>21</v>
      </c>
      <c r="I164" s="273"/>
      <c r="J164" s="274">
        <f>ROUND(I164*H164,2)</f>
        <v>0</v>
      </c>
      <c r="K164" s="270" t="s">
        <v>156</v>
      </c>
      <c r="L164" s="275"/>
      <c r="M164" s="276" t="s">
        <v>1</v>
      </c>
      <c r="N164" s="277" t="s">
        <v>38</v>
      </c>
      <c r="O164" s="91"/>
      <c r="P164" s="235">
        <f>O164*H164</f>
        <v>0</v>
      </c>
      <c r="Q164" s="235">
        <v>1</v>
      </c>
      <c r="R164" s="235">
        <f>Q164*H164</f>
        <v>21</v>
      </c>
      <c r="S164" s="235">
        <v>0</v>
      </c>
      <c r="T164" s="23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7" t="s">
        <v>170</v>
      </c>
      <c r="AT164" s="237" t="s">
        <v>166</v>
      </c>
      <c r="AU164" s="237" t="s">
        <v>83</v>
      </c>
      <c r="AY164" s="17" t="s">
        <v>150</v>
      </c>
      <c r="BE164" s="238">
        <f>IF(N164="základní",J164,0)</f>
        <v>0</v>
      </c>
      <c r="BF164" s="238">
        <f>IF(N164="snížená",J164,0)</f>
        <v>0</v>
      </c>
      <c r="BG164" s="238">
        <f>IF(N164="zákl. přenesená",J164,0)</f>
        <v>0</v>
      </c>
      <c r="BH164" s="238">
        <f>IF(N164="sníž. přenesená",J164,0)</f>
        <v>0</v>
      </c>
      <c r="BI164" s="238">
        <f>IF(N164="nulová",J164,0)</f>
        <v>0</v>
      </c>
      <c r="BJ164" s="17" t="s">
        <v>81</v>
      </c>
      <c r="BK164" s="238">
        <f>ROUND(I164*H164,2)</f>
        <v>0</v>
      </c>
      <c r="BL164" s="17" t="s">
        <v>157</v>
      </c>
      <c r="BM164" s="237" t="s">
        <v>1004</v>
      </c>
    </row>
    <row r="165" s="2" customFormat="1">
      <c r="A165" s="38"/>
      <c r="B165" s="39"/>
      <c r="C165" s="40"/>
      <c r="D165" s="239" t="s">
        <v>159</v>
      </c>
      <c r="E165" s="40"/>
      <c r="F165" s="240" t="s">
        <v>190</v>
      </c>
      <c r="G165" s="40"/>
      <c r="H165" s="40"/>
      <c r="I165" s="241"/>
      <c r="J165" s="40"/>
      <c r="K165" s="40"/>
      <c r="L165" s="44"/>
      <c r="M165" s="242"/>
      <c r="N165" s="24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159</v>
      </c>
      <c r="AU165" s="17" t="s">
        <v>83</v>
      </c>
    </row>
    <row r="166" s="13" customFormat="1">
      <c r="A166" s="13"/>
      <c r="B166" s="246"/>
      <c r="C166" s="247"/>
      <c r="D166" s="239" t="s">
        <v>163</v>
      </c>
      <c r="E166" s="248" t="s">
        <v>1</v>
      </c>
      <c r="F166" s="249" t="s">
        <v>1005</v>
      </c>
      <c r="G166" s="247"/>
      <c r="H166" s="250">
        <v>21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163</v>
      </c>
      <c r="AU166" s="256" t="s">
        <v>83</v>
      </c>
      <c r="AV166" s="13" t="s">
        <v>83</v>
      </c>
      <c r="AW166" s="13" t="s">
        <v>30</v>
      </c>
      <c r="AX166" s="13" t="s">
        <v>73</v>
      </c>
      <c r="AY166" s="256" t="s">
        <v>150</v>
      </c>
    </row>
    <row r="167" s="14" customFormat="1">
      <c r="A167" s="14"/>
      <c r="B167" s="257"/>
      <c r="C167" s="258"/>
      <c r="D167" s="239" t="s">
        <v>163</v>
      </c>
      <c r="E167" s="259" t="s">
        <v>1</v>
      </c>
      <c r="F167" s="260" t="s">
        <v>165</v>
      </c>
      <c r="G167" s="258"/>
      <c r="H167" s="261">
        <v>21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7" t="s">
        <v>163</v>
      </c>
      <c r="AU167" s="267" t="s">
        <v>83</v>
      </c>
      <c r="AV167" s="14" t="s">
        <v>157</v>
      </c>
      <c r="AW167" s="14" t="s">
        <v>30</v>
      </c>
      <c r="AX167" s="14" t="s">
        <v>81</v>
      </c>
      <c r="AY167" s="267" t="s">
        <v>150</v>
      </c>
    </row>
    <row r="168" s="2" customFormat="1" ht="24.15" customHeight="1">
      <c r="A168" s="38"/>
      <c r="B168" s="39"/>
      <c r="C168" s="226" t="s">
        <v>170</v>
      </c>
      <c r="D168" s="226" t="s">
        <v>152</v>
      </c>
      <c r="E168" s="227" t="s">
        <v>194</v>
      </c>
      <c r="F168" s="228" t="s">
        <v>195</v>
      </c>
      <c r="G168" s="229" t="s">
        <v>176</v>
      </c>
      <c r="H168" s="230">
        <v>75</v>
      </c>
      <c r="I168" s="231"/>
      <c r="J168" s="232">
        <f>ROUND(I168*H168,2)</f>
        <v>0</v>
      </c>
      <c r="K168" s="228" t="s">
        <v>156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</v>
      </c>
      <c r="R168" s="235">
        <f>Q168*H168</f>
        <v>0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157</v>
      </c>
      <c r="AT168" s="237" t="s">
        <v>152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81</v>
      </c>
      <c r="BK168" s="238">
        <f>ROUND(I168*H168,2)</f>
        <v>0</v>
      </c>
      <c r="BL168" s="17" t="s">
        <v>157</v>
      </c>
      <c r="BM168" s="237" t="s">
        <v>1006</v>
      </c>
    </row>
    <row r="169" s="2" customFormat="1">
      <c r="A169" s="38"/>
      <c r="B169" s="39"/>
      <c r="C169" s="40"/>
      <c r="D169" s="239" t="s">
        <v>159</v>
      </c>
      <c r="E169" s="40"/>
      <c r="F169" s="240" t="s">
        <v>197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83</v>
      </c>
    </row>
    <row r="170" s="2" customFormat="1">
      <c r="A170" s="38"/>
      <c r="B170" s="39"/>
      <c r="C170" s="40"/>
      <c r="D170" s="244" t="s">
        <v>161</v>
      </c>
      <c r="E170" s="40"/>
      <c r="F170" s="245" t="s">
        <v>198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83</v>
      </c>
    </row>
    <row r="171" s="13" customFormat="1">
      <c r="A171" s="13"/>
      <c r="B171" s="246"/>
      <c r="C171" s="247"/>
      <c r="D171" s="239" t="s">
        <v>163</v>
      </c>
      <c r="E171" s="248" t="s">
        <v>1</v>
      </c>
      <c r="F171" s="249" t="s">
        <v>1002</v>
      </c>
      <c r="G171" s="247"/>
      <c r="H171" s="250">
        <v>75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6" t="s">
        <v>163</v>
      </c>
      <c r="AU171" s="256" t="s">
        <v>83</v>
      </c>
      <c r="AV171" s="13" t="s">
        <v>83</v>
      </c>
      <c r="AW171" s="13" t="s">
        <v>30</v>
      </c>
      <c r="AX171" s="13" t="s">
        <v>81</v>
      </c>
      <c r="AY171" s="256" t="s">
        <v>150</v>
      </c>
    </row>
    <row r="172" s="2" customFormat="1" ht="16.5" customHeight="1">
      <c r="A172" s="38"/>
      <c r="B172" s="39"/>
      <c r="C172" s="268" t="s">
        <v>206</v>
      </c>
      <c r="D172" s="268" t="s">
        <v>166</v>
      </c>
      <c r="E172" s="269" t="s">
        <v>820</v>
      </c>
      <c r="F172" s="270" t="s">
        <v>821</v>
      </c>
      <c r="G172" s="271" t="s">
        <v>202</v>
      </c>
      <c r="H172" s="272">
        <v>1.5</v>
      </c>
      <c r="I172" s="273"/>
      <c r="J172" s="274">
        <f>ROUND(I172*H172,2)</f>
        <v>0</v>
      </c>
      <c r="K172" s="270" t="s">
        <v>156</v>
      </c>
      <c r="L172" s="275"/>
      <c r="M172" s="276" t="s">
        <v>1</v>
      </c>
      <c r="N172" s="277" t="s">
        <v>38</v>
      </c>
      <c r="O172" s="91"/>
      <c r="P172" s="235">
        <f>O172*H172</f>
        <v>0</v>
      </c>
      <c r="Q172" s="235">
        <v>0.001</v>
      </c>
      <c r="R172" s="235">
        <f>Q172*H172</f>
        <v>0.0015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170</v>
      </c>
      <c r="AT172" s="237" t="s">
        <v>166</v>
      </c>
      <c r="AU172" s="237" t="s">
        <v>83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81</v>
      </c>
      <c r="BK172" s="238">
        <f>ROUND(I172*H172,2)</f>
        <v>0</v>
      </c>
      <c r="BL172" s="17" t="s">
        <v>157</v>
      </c>
      <c r="BM172" s="237" t="s">
        <v>1007</v>
      </c>
    </row>
    <row r="173" s="2" customFormat="1">
      <c r="A173" s="38"/>
      <c r="B173" s="39"/>
      <c r="C173" s="40"/>
      <c r="D173" s="239" t="s">
        <v>159</v>
      </c>
      <c r="E173" s="40"/>
      <c r="F173" s="240" t="s">
        <v>821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159</v>
      </c>
      <c r="AU173" s="17" t="s">
        <v>83</v>
      </c>
    </row>
    <row r="174" s="15" customFormat="1">
      <c r="A174" s="15"/>
      <c r="B174" s="278"/>
      <c r="C174" s="279"/>
      <c r="D174" s="239" t="s">
        <v>163</v>
      </c>
      <c r="E174" s="280" t="s">
        <v>1</v>
      </c>
      <c r="F174" s="281" t="s">
        <v>204</v>
      </c>
      <c r="G174" s="279"/>
      <c r="H174" s="280" t="s">
        <v>1</v>
      </c>
      <c r="I174" s="282"/>
      <c r="J174" s="279"/>
      <c r="K174" s="279"/>
      <c r="L174" s="283"/>
      <c r="M174" s="284"/>
      <c r="N174" s="285"/>
      <c r="O174" s="285"/>
      <c r="P174" s="285"/>
      <c r="Q174" s="285"/>
      <c r="R174" s="285"/>
      <c r="S174" s="285"/>
      <c r="T174" s="28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7" t="s">
        <v>163</v>
      </c>
      <c r="AU174" s="287" t="s">
        <v>83</v>
      </c>
      <c r="AV174" s="15" t="s">
        <v>81</v>
      </c>
      <c r="AW174" s="15" t="s">
        <v>30</v>
      </c>
      <c r="AX174" s="15" t="s">
        <v>73</v>
      </c>
      <c r="AY174" s="287" t="s">
        <v>150</v>
      </c>
    </row>
    <row r="175" s="13" customFormat="1">
      <c r="A175" s="13"/>
      <c r="B175" s="246"/>
      <c r="C175" s="247"/>
      <c r="D175" s="239" t="s">
        <v>163</v>
      </c>
      <c r="E175" s="248" t="s">
        <v>1</v>
      </c>
      <c r="F175" s="249" t="s">
        <v>1008</v>
      </c>
      <c r="G175" s="247"/>
      <c r="H175" s="250">
        <v>1.5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163</v>
      </c>
      <c r="AU175" s="256" t="s">
        <v>83</v>
      </c>
      <c r="AV175" s="13" t="s">
        <v>83</v>
      </c>
      <c r="AW175" s="13" t="s">
        <v>30</v>
      </c>
      <c r="AX175" s="13" t="s">
        <v>81</v>
      </c>
      <c r="AY175" s="256" t="s">
        <v>150</v>
      </c>
    </row>
    <row r="176" s="2" customFormat="1" ht="33" customHeight="1">
      <c r="A176" s="38"/>
      <c r="B176" s="39"/>
      <c r="C176" s="226" t="s">
        <v>221</v>
      </c>
      <c r="D176" s="226" t="s">
        <v>152</v>
      </c>
      <c r="E176" s="227" t="s">
        <v>1009</v>
      </c>
      <c r="F176" s="228" t="s">
        <v>1010</v>
      </c>
      <c r="G176" s="229" t="s">
        <v>176</v>
      </c>
      <c r="H176" s="230">
        <v>30</v>
      </c>
      <c r="I176" s="231"/>
      <c r="J176" s="232">
        <f>ROUND(I176*H176,2)</f>
        <v>0</v>
      </c>
      <c r="K176" s="228" t="s">
        <v>156</v>
      </c>
      <c r="L176" s="44"/>
      <c r="M176" s="233" t="s">
        <v>1</v>
      </c>
      <c r="N176" s="234" t="s">
        <v>38</v>
      </c>
      <c r="O176" s="91"/>
      <c r="P176" s="235">
        <f>O176*H176</f>
        <v>0</v>
      </c>
      <c r="Q176" s="235">
        <v>0</v>
      </c>
      <c r="R176" s="235">
        <f>Q176*H176</f>
        <v>0</v>
      </c>
      <c r="S176" s="235">
        <v>0.255</v>
      </c>
      <c r="T176" s="236">
        <f>S176*H176</f>
        <v>7.6500000000000004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157</v>
      </c>
      <c r="AT176" s="237" t="s">
        <v>152</v>
      </c>
      <c r="AU176" s="237" t="s">
        <v>83</v>
      </c>
      <c r="AY176" s="17" t="s">
        <v>150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81</v>
      </c>
      <c r="BK176" s="238">
        <f>ROUND(I176*H176,2)</f>
        <v>0</v>
      </c>
      <c r="BL176" s="17" t="s">
        <v>157</v>
      </c>
      <c r="BM176" s="237" t="s">
        <v>1011</v>
      </c>
    </row>
    <row r="177" s="2" customFormat="1">
      <c r="A177" s="38"/>
      <c r="B177" s="39"/>
      <c r="C177" s="40"/>
      <c r="D177" s="239" t="s">
        <v>159</v>
      </c>
      <c r="E177" s="40"/>
      <c r="F177" s="240" t="s">
        <v>1012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159</v>
      </c>
      <c r="AU177" s="17" t="s">
        <v>83</v>
      </c>
    </row>
    <row r="178" s="2" customFormat="1">
      <c r="A178" s="38"/>
      <c r="B178" s="39"/>
      <c r="C178" s="40"/>
      <c r="D178" s="244" t="s">
        <v>161</v>
      </c>
      <c r="E178" s="40"/>
      <c r="F178" s="245" t="s">
        <v>1013</v>
      </c>
      <c r="G178" s="40"/>
      <c r="H178" s="40"/>
      <c r="I178" s="241"/>
      <c r="J178" s="40"/>
      <c r="K178" s="40"/>
      <c r="L178" s="44"/>
      <c r="M178" s="242"/>
      <c r="N178" s="24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161</v>
      </c>
      <c r="AU178" s="17" t="s">
        <v>83</v>
      </c>
    </row>
    <row r="179" s="12" customFormat="1" ht="22.8" customHeight="1">
      <c r="A179" s="12"/>
      <c r="B179" s="210"/>
      <c r="C179" s="211"/>
      <c r="D179" s="212" t="s">
        <v>72</v>
      </c>
      <c r="E179" s="224" t="s">
        <v>170</v>
      </c>
      <c r="F179" s="224" t="s">
        <v>1014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SUM(P180:P185)</f>
        <v>0</v>
      </c>
      <c r="Q179" s="218"/>
      <c r="R179" s="219">
        <f>SUM(R180:R185)</f>
        <v>0.30927000000000004</v>
      </c>
      <c r="S179" s="218"/>
      <c r="T179" s="220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81</v>
      </c>
      <c r="AT179" s="222" t="s">
        <v>72</v>
      </c>
      <c r="AU179" s="222" t="s">
        <v>81</v>
      </c>
      <c r="AY179" s="221" t="s">
        <v>150</v>
      </c>
      <c r="BK179" s="223">
        <f>SUM(BK180:BK185)</f>
        <v>0</v>
      </c>
    </row>
    <row r="180" s="2" customFormat="1" ht="24.15" customHeight="1">
      <c r="A180" s="38"/>
      <c r="B180" s="39"/>
      <c r="C180" s="226" t="s">
        <v>229</v>
      </c>
      <c r="D180" s="226" t="s">
        <v>152</v>
      </c>
      <c r="E180" s="227" t="s">
        <v>1015</v>
      </c>
      <c r="F180" s="228" t="s">
        <v>1016</v>
      </c>
      <c r="G180" s="229" t="s">
        <v>322</v>
      </c>
      <c r="H180" s="230">
        <v>1</v>
      </c>
      <c r="I180" s="231"/>
      <c r="J180" s="232">
        <f>ROUND(I180*H180,2)</f>
        <v>0</v>
      </c>
      <c r="K180" s="228" t="s">
        <v>156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0.039269999999999999</v>
      </c>
      <c r="R180" s="235">
        <f>Q180*H180</f>
        <v>0.039269999999999999</v>
      </c>
      <c r="S180" s="235">
        <v>0</v>
      </c>
      <c r="T180" s="23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157</v>
      </c>
      <c r="AT180" s="237" t="s">
        <v>152</v>
      </c>
      <c r="AU180" s="237" t="s">
        <v>83</v>
      </c>
      <c r="AY180" s="17" t="s">
        <v>150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81</v>
      </c>
      <c r="BK180" s="238">
        <f>ROUND(I180*H180,2)</f>
        <v>0</v>
      </c>
      <c r="BL180" s="17" t="s">
        <v>157</v>
      </c>
      <c r="BM180" s="237" t="s">
        <v>1017</v>
      </c>
    </row>
    <row r="181" s="2" customFormat="1">
      <c r="A181" s="38"/>
      <c r="B181" s="39"/>
      <c r="C181" s="40"/>
      <c r="D181" s="239" t="s">
        <v>159</v>
      </c>
      <c r="E181" s="40"/>
      <c r="F181" s="240" t="s">
        <v>1016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159</v>
      </c>
      <c r="AU181" s="17" t="s">
        <v>83</v>
      </c>
    </row>
    <row r="182" s="2" customFormat="1">
      <c r="A182" s="38"/>
      <c r="B182" s="39"/>
      <c r="C182" s="40"/>
      <c r="D182" s="244" t="s">
        <v>161</v>
      </c>
      <c r="E182" s="40"/>
      <c r="F182" s="245" t="s">
        <v>1018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83</v>
      </c>
    </row>
    <row r="183" s="2" customFormat="1">
      <c r="A183" s="38"/>
      <c r="B183" s="39"/>
      <c r="C183" s="40"/>
      <c r="D183" s="239" t="s">
        <v>270</v>
      </c>
      <c r="E183" s="40"/>
      <c r="F183" s="288" t="s">
        <v>1019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270</v>
      </c>
      <c r="AU183" s="17" t="s">
        <v>83</v>
      </c>
    </row>
    <row r="184" s="2" customFormat="1" ht="24.15" customHeight="1">
      <c r="A184" s="38"/>
      <c r="B184" s="39"/>
      <c r="C184" s="268" t="s">
        <v>8</v>
      </c>
      <c r="D184" s="268" t="s">
        <v>166</v>
      </c>
      <c r="E184" s="269" t="s">
        <v>1020</v>
      </c>
      <c r="F184" s="270" t="s">
        <v>1021</v>
      </c>
      <c r="G184" s="271" t="s">
        <v>322</v>
      </c>
      <c r="H184" s="272">
        <v>1</v>
      </c>
      <c r="I184" s="273"/>
      <c r="J184" s="274">
        <f>ROUND(I184*H184,2)</f>
        <v>0</v>
      </c>
      <c r="K184" s="270" t="s">
        <v>156</v>
      </c>
      <c r="L184" s="275"/>
      <c r="M184" s="276" t="s">
        <v>1</v>
      </c>
      <c r="N184" s="277" t="s">
        <v>38</v>
      </c>
      <c r="O184" s="91"/>
      <c r="P184" s="235">
        <f>O184*H184</f>
        <v>0</v>
      </c>
      <c r="Q184" s="235">
        <v>0.27000000000000002</v>
      </c>
      <c r="R184" s="235">
        <f>Q184*H184</f>
        <v>0.27000000000000002</v>
      </c>
      <c r="S184" s="235">
        <v>0</v>
      </c>
      <c r="T184" s="23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7" t="s">
        <v>170</v>
      </c>
      <c r="AT184" s="237" t="s">
        <v>166</v>
      </c>
      <c r="AU184" s="237" t="s">
        <v>83</v>
      </c>
      <c r="AY184" s="17" t="s">
        <v>150</v>
      </c>
      <c r="BE184" s="238">
        <f>IF(N184="základní",J184,0)</f>
        <v>0</v>
      </c>
      <c r="BF184" s="238">
        <f>IF(N184="snížená",J184,0)</f>
        <v>0</v>
      </c>
      <c r="BG184" s="238">
        <f>IF(N184="zákl. přenesená",J184,0)</f>
        <v>0</v>
      </c>
      <c r="BH184" s="238">
        <f>IF(N184="sníž. přenesená",J184,0)</f>
        <v>0</v>
      </c>
      <c r="BI184" s="238">
        <f>IF(N184="nulová",J184,0)</f>
        <v>0</v>
      </c>
      <c r="BJ184" s="17" t="s">
        <v>81</v>
      </c>
      <c r="BK184" s="238">
        <f>ROUND(I184*H184,2)</f>
        <v>0</v>
      </c>
      <c r="BL184" s="17" t="s">
        <v>157</v>
      </c>
      <c r="BM184" s="237" t="s">
        <v>1022</v>
      </c>
    </row>
    <row r="185" s="2" customFormat="1">
      <c r="A185" s="38"/>
      <c r="B185" s="39"/>
      <c r="C185" s="40"/>
      <c r="D185" s="239" t="s">
        <v>159</v>
      </c>
      <c r="E185" s="40"/>
      <c r="F185" s="240" t="s">
        <v>1021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159</v>
      </c>
      <c r="AU185" s="17" t="s">
        <v>83</v>
      </c>
    </row>
    <row r="186" s="12" customFormat="1" ht="22.8" customHeight="1">
      <c r="A186" s="12"/>
      <c r="B186" s="210"/>
      <c r="C186" s="211"/>
      <c r="D186" s="212" t="s">
        <v>72</v>
      </c>
      <c r="E186" s="224" t="s">
        <v>206</v>
      </c>
      <c r="F186" s="224" t="s">
        <v>207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SUM(P187:P204)</f>
        <v>0</v>
      </c>
      <c r="Q186" s="218"/>
      <c r="R186" s="219">
        <f>SUM(R187:R204)</f>
        <v>0.00020000000000000001</v>
      </c>
      <c r="S186" s="218"/>
      <c r="T186" s="220">
        <f>SUM(T187:T204)</f>
        <v>33.989260000000002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81</v>
      </c>
      <c r="AT186" s="222" t="s">
        <v>72</v>
      </c>
      <c r="AU186" s="222" t="s">
        <v>81</v>
      </c>
      <c r="AY186" s="221" t="s">
        <v>150</v>
      </c>
      <c r="BK186" s="223">
        <f>SUM(BK187:BK204)</f>
        <v>0</v>
      </c>
    </row>
    <row r="187" s="2" customFormat="1" ht="24.15" customHeight="1">
      <c r="A187" s="38"/>
      <c r="B187" s="39"/>
      <c r="C187" s="226" t="s">
        <v>243</v>
      </c>
      <c r="D187" s="226" t="s">
        <v>152</v>
      </c>
      <c r="E187" s="227" t="s">
        <v>1023</v>
      </c>
      <c r="F187" s="228" t="s">
        <v>1024</v>
      </c>
      <c r="G187" s="229" t="s">
        <v>176</v>
      </c>
      <c r="H187" s="230">
        <v>42.840000000000003</v>
      </c>
      <c r="I187" s="231"/>
      <c r="J187" s="232">
        <f>ROUND(I187*H187,2)</f>
        <v>0</v>
      </c>
      <c r="K187" s="228" t="s">
        <v>156</v>
      </c>
      <c r="L187" s="44"/>
      <c r="M187" s="233" t="s">
        <v>1</v>
      </c>
      <c r="N187" s="234" t="s">
        <v>38</v>
      </c>
      <c r="O187" s="91"/>
      <c r="P187" s="235">
        <f>O187*H187</f>
        <v>0</v>
      </c>
      <c r="Q187" s="235">
        <v>0</v>
      </c>
      <c r="R187" s="235">
        <f>Q187*H187</f>
        <v>0</v>
      </c>
      <c r="S187" s="235">
        <v>0.014</v>
      </c>
      <c r="T187" s="236">
        <f>S187*H187</f>
        <v>0.59976000000000007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7" t="s">
        <v>157</v>
      </c>
      <c r="AT187" s="237" t="s">
        <v>152</v>
      </c>
      <c r="AU187" s="237" t="s">
        <v>83</v>
      </c>
      <c r="AY187" s="17" t="s">
        <v>150</v>
      </c>
      <c r="BE187" s="238">
        <f>IF(N187="základní",J187,0)</f>
        <v>0</v>
      </c>
      <c r="BF187" s="238">
        <f>IF(N187="snížená",J187,0)</f>
        <v>0</v>
      </c>
      <c r="BG187" s="238">
        <f>IF(N187="zákl. přenesená",J187,0)</f>
        <v>0</v>
      </c>
      <c r="BH187" s="238">
        <f>IF(N187="sníž. přenesená",J187,0)</f>
        <v>0</v>
      </c>
      <c r="BI187" s="238">
        <f>IF(N187="nulová",J187,0)</f>
        <v>0</v>
      </c>
      <c r="BJ187" s="17" t="s">
        <v>81</v>
      </c>
      <c r="BK187" s="238">
        <f>ROUND(I187*H187,2)</f>
        <v>0</v>
      </c>
      <c r="BL187" s="17" t="s">
        <v>157</v>
      </c>
      <c r="BM187" s="237" t="s">
        <v>1025</v>
      </c>
    </row>
    <row r="188" s="2" customFormat="1">
      <c r="A188" s="38"/>
      <c r="B188" s="39"/>
      <c r="C188" s="40"/>
      <c r="D188" s="239" t="s">
        <v>159</v>
      </c>
      <c r="E188" s="40"/>
      <c r="F188" s="240" t="s">
        <v>1026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159</v>
      </c>
      <c r="AU188" s="17" t="s">
        <v>83</v>
      </c>
    </row>
    <row r="189" s="2" customFormat="1">
      <c r="A189" s="38"/>
      <c r="B189" s="39"/>
      <c r="C189" s="40"/>
      <c r="D189" s="244" t="s">
        <v>161</v>
      </c>
      <c r="E189" s="40"/>
      <c r="F189" s="245" t="s">
        <v>1027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161</v>
      </c>
      <c r="AU189" s="17" t="s">
        <v>83</v>
      </c>
    </row>
    <row r="190" s="13" customFormat="1">
      <c r="A190" s="13"/>
      <c r="B190" s="246"/>
      <c r="C190" s="247"/>
      <c r="D190" s="239" t="s">
        <v>163</v>
      </c>
      <c r="E190" s="248" t="s">
        <v>1</v>
      </c>
      <c r="F190" s="249" t="s">
        <v>1028</v>
      </c>
      <c r="G190" s="247"/>
      <c r="H190" s="250">
        <v>17.68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6" t="s">
        <v>163</v>
      </c>
      <c r="AU190" s="256" t="s">
        <v>83</v>
      </c>
      <c r="AV190" s="13" t="s">
        <v>83</v>
      </c>
      <c r="AW190" s="13" t="s">
        <v>30</v>
      </c>
      <c r="AX190" s="13" t="s">
        <v>73</v>
      </c>
      <c r="AY190" s="256" t="s">
        <v>150</v>
      </c>
    </row>
    <row r="191" s="13" customFormat="1">
      <c r="A191" s="13"/>
      <c r="B191" s="246"/>
      <c r="C191" s="247"/>
      <c r="D191" s="239" t="s">
        <v>163</v>
      </c>
      <c r="E191" s="248" t="s">
        <v>1</v>
      </c>
      <c r="F191" s="249" t="s">
        <v>1029</v>
      </c>
      <c r="G191" s="247"/>
      <c r="H191" s="250">
        <v>25.16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163</v>
      </c>
      <c r="AU191" s="256" t="s">
        <v>83</v>
      </c>
      <c r="AV191" s="13" t="s">
        <v>83</v>
      </c>
      <c r="AW191" s="13" t="s">
        <v>30</v>
      </c>
      <c r="AX191" s="13" t="s">
        <v>73</v>
      </c>
      <c r="AY191" s="256" t="s">
        <v>150</v>
      </c>
    </row>
    <row r="192" s="14" customFormat="1">
      <c r="A192" s="14"/>
      <c r="B192" s="257"/>
      <c r="C192" s="258"/>
      <c r="D192" s="239" t="s">
        <v>163</v>
      </c>
      <c r="E192" s="259" t="s">
        <v>1</v>
      </c>
      <c r="F192" s="260" t="s">
        <v>165</v>
      </c>
      <c r="G192" s="258"/>
      <c r="H192" s="261">
        <v>42.840000000000003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163</v>
      </c>
      <c r="AU192" s="267" t="s">
        <v>83</v>
      </c>
      <c r="AV192" s="14" t="s">
        <v>157</v>
      </c>
      <c r="AW192" s="14" t="s">
        <v>30</v>
      </c>
      <c r="AX192" s="14" t="s">
        <v>81</v>
      </c>
      <c r="AY192" s="267" t="s">
        <v>150</v>
      </c>
    </row>
    <row r="193" s="2" customFormat="1" ht="24.15" customHeight="1">
      <c r="A193" s="38"/>
      <c r="B193" s="39"/>
      <c r="C193" s="226" t="s">
        <v>252</v>
      </c>
      <c r="D193" s="226" t="s">
        <v>152</v>
      </c>
      <c r="E193" s="227" t="s">
        <v>1030</v>
      </c>
      <c r="F193" s="228" t="s">
        <v>1031</v>
      </c>
      <c r="G193" s="229" t="s">
        <v>224</v>
      </c>
      <c r="H193" s="230">
        <v>10</v>
      </c>
      <c r="I193" s="231"/>
      <c r="J193" s="232">
        <f>ROUND(I193*H193,2)</f>
        <v>0</v>
      </c>
      <c r="K193" s="228" t="s">
        <v>156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2.0000000000000002E-05</v>
      </c>
      <c r="R193" s="235">
        <f>Q193*H193</f>
        <v>0.00020000000000000001</v>
      </c>
      <c r="S193" s="235">
        <v>0.001</v>
      </c>
      <c r="T193" s="236">
        <f>S193*H193</f>
        <v>0.01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157</v>
      </c>
      <c r="AT193" s="237" t="s">
        <v>152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81</v>
      </c>
      <c r="BK193" s="238">
        <f>ROUND(I193*H193,2)</f>
        <v>0</v>
      </c>
      <c r="BL193" s="17" t="s">
        <v>157</v>
      </c>
      <c r="BM193" s="237" t="s">
        <v>1032</v>
      </c>
    </row>
    <row r="194" s="2" customFormat="1">
      <c r="A194" s="38"/>
      <c r="B194" s="39"/>
      <c r="C194" s="40"/>
      <c r="D194" s="239" t="s">
        <v>159</v>
      </c>
      <c r="E194" s="40"/>
      <c r="F194" s="240" t="s">
        <v>1033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83</v>
      </c>
    </row>
    <row r="195" s="2" customFormat="1">
      <c r="A195" s="38"/>
      <c r="B195" s="39"/>
      <c r="C195" s="40"/>
      <c r="D195" s="244" t="s">
        <v>161</v>
      </c>
      <c r="E195" s="40"/>
      <c r="F195" s="245" t="s">
        <v>1034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83</v>
      </c>
    </row>
    <row r="196" s="2" customFormat="1" ht="33" customHeight="1">
      <c r="A196" s="38"/>
      <c r="B196" s="39"/>
      <c r="C196" s="226" t="s">
        <v>258</v>
      </c>
      <c r="D196" s="226" t="s">
        <v>152</v>
      </c>
      <c r="E196" s="227" t="s">
        <v>1035</v>
      </c>
      <c r="F196" s="228" t="s">
        <v>1036</v>
      </c>
      <c r="G196" s="229" t="s">
        <v>155</v>
      </c>
      <c r="H196" s="230">
        <v>60.689999999999998</v>
      </c>
      <c r="I196" s="231"/>
      <c r="J196" s="232">
        <f>ROUND(I196*H196,2)</f>
        <v>0</v>
      </c>
      <c r="K196" s="228" t="s">
        <v>156</v>
      </c>
      <c r="L196" s="44"/>
      <c r="M196" s="233" t="s">
        <v>1</v>
      </c>
      <c r="N196" s="234" t="s">
        <v>38</v>
      </c>
      <c r="O196" s="91"/>
      <c r="P196" s="235">
        <f>O196*H196</f>
        <v>0</v>
      </c>
      <c r="Q196" s="235">
        <v>0</v>
      </c>
      <c r="R196" s="235">
        <f>Q196*H196</f>
        <v>0</v>
      </c>
      <c r="S196" s="235">
        <v>0.55000000000000004</v>
      </c>
      <c r="T196" s="236">
        <f>S196*H196</f>
        <v>33.3795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7" t="s">
        <v>157</v>
      </c>
      <c r="AT196" s="237" t="s">
        <v>152</v>
      </c>
      <c r="AU196" s="237" t="s">
        <v>83</v>
      </c>
      <c r="AY196" s="17" t="s">
        <v>150</v>
      </c>
      <c r="BE196" s="238">
        <f>IF(N196="základní",J196,0)</f>
        <v>0</v>
      </c>
      <c r="BF196" s="238">
        <f>IF(N196="snížená",J196,0)</f>
        <v>0</v>
      </c>
      <c r="BG196" s="238">
        <f>IF(N196="zákl. přenesená",J196,0)</f>
        <v>0</v>
      </c>
      <c r="BH196" s="238">
        <f>IF(N196="sníž. přenesená",J196,0)</f>
        <v>0</v>
      </c>
      <c r="BI196" s="238">
        <f>IF(N196="nulová",J196,0)</f>
        <v>0</v>
      </c>
      <c r="BJ196" s="17" t="s">
        <v>81</v>
      </c>
      <c r="BK196" s="238">
        <f>ROUND(I196*H196,2)</f>
        <v>0</v>
      </c>
      <c r="BL196" s="17" t="s">
        <v>157</v>
      </c>
      <c r="BM196" s="237" t="s">
        <v>1037</v>
      </c>
    </row>
    <row r="197" s="2" customFormat="1">
      <c r="A197" s="38"/>
      <c r="B197" s="39"/>
      <c r="C197" s="40"/>
      <c r="D197" s="239" t="s">
        <v>159</v>
      </c>
      <c r="E197" s="40"/>
      <c r="F197" s="240" t="s">
        <v>1038</v>
      </c>
      <c r="G197" s="40"/>
      <c r="H197" s="40"/>
      <c r="I197" s="241"/>
      <c r="J197" s="40"/>
      <c r="K197" s="40"/>
      <c r="L197" s="44"/>
      <c r="M197" s="242"/>
      <c r="N197" s="243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159</v>
      </c>
      <c r="AU197" s="17" t="s">
        <v>83</v>
      </c>
    </row>
    <row r="198" s="2" customFormat="1">
      <c r="A198" s="38"/>
      <c r="B198" s="39"/>
      <c r="C198" s="40"/>
      <c r="D198" s="244" t="s">
        <v>161</v>
      </c>
      <c r="E198" s="40"/>
      <c r="F198" s="245" t="s">
        <v>1039</v>
      </c>
      <c r="G198" s="40"/>
      <c r="H198" s="40"/>
      <c r="I198" s="241"/>
      <c r="J198" s="40"/>
      <c r="K198" s="40"/>
      <c r="L198" s="44"/>
      <c r="M198" s="242"/>
      <c r="N198" s="243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161</v>
      </c>
      <c r="AU198" s="17" t="s">
        <v>83</v>
      </c>
    </row>
    <row r="199" s="2" customFormat="1">
      <c r="A199" s="38"/>
      <c r="B199" s="39"/>
      <c r="C199" s="40"/>
      <c r="D199" s="239" t="s">
        <v>270</v>
      </c>
      <c r="E199" s="40"/>
      <c r="F199" s="288" t="s">
        <v>1040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270</v>
      </c>
      <c r="AU199" s="17" t="s">
        <v>83</v>
      </c>
    </row>
    <row r="200" s="15" customFormat="1">
      <c r="A200" s="15"/>
      <c r="B200" s="278"/>
      <c r="C200" s="279"/>
      <c r="D200" s="239" t="s">
        <v>163</v>
      </c>
      <c r="E200" s="280" t="s">
        <v>1</v>
      </c>
      <c r="F200" s="281" t="s">
        <v>1041</v>
      </c>
      <c r="G200" s="279"/>
      <c r="H200" s="280" t="s">
        <v>1</v>
      </c>
      <c r="I200" s="282"/>
      <c r="J200" s="279"/>
      <c r="K200" s="279"/>
      <c r="L200" s="283"/>
      <c r="M200" s="284"/>
      <c r="N200" s="285"/>
      <c r="O200" s="285"/>
      <c r="P200" s="285"/>
      <c r="Q200" s="285"/>
      <c r="R200" s="285"/>
      <c r="S200" s="285"/>
      <c r="T200" s="28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87" t="s">
        <v>163</v>
      </c>
      <c r="AU200" s="287" t="s">
        <v>83</v>
      </c>
      <c r="AV200" s="15" t="s">
        <v>81</v>
      </c>
      <c r="AW200" s="15" t="s">
        <v>30</v>
      </c>
      <c r="AX200" s="15" t="s">
        <v>73</v>
      </c>
      <c r="AY200" s="287" t="s">
        <v>150</v>
      </c>
    </row>
    <row r="201" s="13" customFormat="1">
      <c r="A201" s="13"/>
      <c r="B201" s="246"/>
      <c r="C201" s="247"/>
      <c r="D201" s="239" t="s">
        <v>163</v>
      </c>
      <c r="E201" s="248" t="s">
        <v>1</v>
      </c>
      <c r="F201" s="249" t="s">
        <v>1042</v>
      </c>
      <c r="G201" s="247"/>
      <c r="H201" s="250">
        <v>43.350000000000001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6" t="s">
        <v>163</v>
      </c>
      <c r="AU201" s="256" t="s">
        <v>83</v>
      </c>
      <c r="AV201" s="13" t="s">
        <v>83</v>
      </c>
      <c r="AW201" s="13" t="s">
        <v>30</v>
      </c>
      <c r="AX201" s="13" t="s">
        <v>73</v>
      </c>
      <c r="AY201" s="256" t="s">
        <v>150</v>
      </c>
    </row>
    <row r="202" s="15" customFormat="1">
      <c r="A202" s="15"/>
      <c r="B202" s="278"/>
      <c r="C202" s="279"/>
      <c r="D202" s="239" t="s">
        <v>163</v>
      </c>
      <c r="E202" s="280" t="s">
        <v>1</v>
      </c>
      <c r="F202" s="281" t="s">
        <v>997</v>
      </c>
      <c r="G202" s="279"/>
      <c r="H202" s="280" t="s">
        <v>1</v>
      </c>
      <c r="I202" s="282"/>
      <c r="J202" s="279"/>
      <c r="K202" s="279"/>
      <c r="L202" s="283"/>
      <c r="M202" s="284"/>
      <c r="N202" s="285"/>
      <c r="O202" s="285"/>
      <c r="P202" s="285"/>
      <c r="Q202" s="285"/>
      <c r="R202" s="285"/>
      <c r="S202" s="285"/>
      <c r="T202" s="28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7" t="s">
        <v>163</v>
      </c>
      <c r="AU202" s="287" t="s">
        <v>83</v>
      </c>
      <c r="AV202" s="15" t="s">
        <v>81</v>
      </c>
      <c r="AW202" s="15" t="s">
        <v>30</v>
      </c>
      <c r="AX202" s="15" t="s">
        <v>73</v>
      </c>
      <c r="AY202" s="287" t="s">
        <v>150</v>
      </c>
    </row>
    <row r="203" s="13" customFormat="1">
      <c r="A203" s="13"/>
      <c r="B203" s="246"/>
      <c r="C203" s="247"/>
      <c r="D203" s="239" t="s">
        <v>163</v>
      </c>
      <c r="E203" s="248" t="s">
        <v>1</v>
      </c>
      <c r="F203" s="249" t="s">
        <v>1043</v>
      </c>
      <c r="G203" s="247"/>
      <c r="H203" s="250">
        <v>17.34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163</v>
      </c>
      <c r="AU203" s="256" t="s">
        <v>83</v>
      </c>
      <c r="AV203" s="13" t="s">
        <v>83</v>
      </c>
      <c r="AW203" s="13" t="s">
        <v>30</v>
      </c>
      <c r="AX203" s="13" t="s">
        <v>73</v>
      </c>
      <c r="AY203" s="256" t="s">
        <v>150</v>
      </c>
    </row>
    <row r="204" s="14" customFormat="1">
      <c r="A204" s="14"/>
      <c r="B204" s="257"/>
      <c r="C204" s="258"/>
      <c r="D204" s="239" t="s">
        <v>163</v>
      </c>
      <c r="E204" s="259" t="s">
        <v>1</v>
      </c>
      <c r="F204" s="260" t="s">
        <v>165</v>
      </c>
      <c r="G204" s="258"/>
      <c r="H204" s="261">
        <v>60.689999999999998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163</v>
      </c>
      <c r="AU204" s="267" t="s">
        <v>83</v>
      </c>
      <c r="AV204" s="14" t="s">
        <v>157</v>
      </c>
      <c r="AW204" s="14" t="s">
        <v>30</v>
      </c>
      <c r="AX204" s="14" t="s">
        <v>81</v>
      </c>
      <c r="AY204" s="267" t="s">
        <v>150</v>
      </c>
    </row>
    <row r="205" s="12" customFormat="1" ht="22.8" customHeight="1">
      <c r="A205" s="12"/>
      <c r="B205" s="210"/>
      <c r="C205" s="211"/>
      <c r="D205" s="212" t="s">
        <v>72</v>
      </c>
      <c r="E205" s="224" t="s">
        <v>677</v>
      </c>
      <c r="F205" s="224" t="s">
        <v>678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SUM(P206:P222)</f>
        <v>0</v>
      </c>
      <c r="Q205" s="218"/>
      <c r="R205" s="219">
        <f>SUM(R206:R222)</f>
        <v>0</v>
      </c>
      <c r="S205" s="218"/>
      <c r="T205" s="220">
        <f>SUM(T206:T222)</f>
        <v>1.5031999999999999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81</v>
      </c>
      <c r="AT205" s="222" t="s">
        <v>72</v>
      </c>
      <c r="AU205" s="222" t="s">
        <v>81</v>
      </c>
      <c r="AY205" s="221" t="s">
        <v>150</v>
      </c>
      <c r="BK205" s="223">
        <f>SUM(BK206:BK222)</f>
        <v>0</v>
      </c>
    </row>
    <row r="206" s="2" customFormat="1" ht="16.5" customHeight="1">
      <c r="A206" s="38"/>
      <c r="B206" s="39"/>
      <c r="C206" s="226" t="s">
        <v>264</v>
      </c>
      <c r="D206" s="226" t="s">
        <v>152</v>
      </c>
      <c r="E206" s="227" t="s">
        <v>435</v>
      </c>
      <c r="F206" s="228" t="s">
        <v>436</v>
      </c>
      <c r="G206" s="229" t="s">
        <v>155</v>
      </c>
      <c r="H206" s="230">
        <v>0.58499999999999996</v>
      </c>
      <c r="I206" s="231"/>
      <c r="J206" s="232">
        <f>ROUND(I206*H206,2)</f>
        <v>0</v>
      </c>
      <c r="K206" s="228" t="s">
        <v>156</v>
      </c>
      <c r="L206" s="44"/>
      <c r="M206" s="233" t="s">
        <v>1</v>
      </c>
      <c r="N206" s="234" t="s">
        <v>38</v>
      </c>
      <c r="O206" s="91"/>
      <c r="P206" s="235">
        <f>O206*H206</f>
        <v>0</v>
      </c>
      <c r="Q206" s="235">
        <v>0</v>
      </c>
      <c r="R206" s="235">
        <f>Q206*H206</f>
        <v>0</v>
      </c>
      <c r="S206" s="235">
        <v>2</v>
      </c>
      <c r="T206" s="236">
        <f>S206*H206</f>
        <v>1.1699999999999999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7" t="s">
        <v>157</v>
      </c>
      <c r="AT206" s="237" t="s">
        <v>152</v>
      </c>
      <c r="AU206" s="237" t="s">
        <v>83</v>
      </c>
      <c r="AY206" s="17" t="s">
        <v>150</v>
      </c>
      <c r="BE206" s="238">
        <f>IF(N206="základní",J206,0)</f>
        <v>0</v>
      </c>
      <c r="BF206" s="238">
        <f>IF(N206="snížená",J206,0)</f>
        <v>0</v>
      </c>
      <c r="BG206" s="238">
        <f>IF(N206="zákl. přenesená",J206,0)</f>
        <v>0</v>
      </c>
      <c r="BH206" s="238">
        <f>IF(N206="sníž. přenesená",J206,0)</f>
        <v>0</v>
      </c>
      <c r="BI206" s="238">
        <f>IF(N206="nulová",J206,0)</f>
        <v>0</v>
      </c>
      <c r="BJ206" s="17" t="s">
        <v>81</v>
      </c>
      <c r="BK206" s="238">
        <f>ROUND(I206*H206,2)</f>
        <v>0</v>
      </c>
      <c r="BL206" s="17" t="s">
        <v>157</v>
      </c>
      <c r="BM206" s="237" t="s">
        <v>1044</v>
      </c>
    </row>
    <row r="207" s="2" customFormat="1">
      <c r="A207" s="38"/>
      <c r="B207" s="39"/>
      <c r="C207" s="40"/>
      <c r="D207" s="239" t="s">
        <v>159</v>
      </c>
      <c r="E207" s="40"/>
      <c r="F207" s="240" t="s">
        <v>436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159</v>
      </c>
      <c r="AU207" s="17" t="s">
        <v>83</v>
      </c>
    </row>
    <row r="208" s="2" customFormat="1">
      <c r="A208" s="38"/>
      <c r="B208" s="39"/>
      <c r="C208" s="40"/>
      <c r="D208" s="244" t="s">
        <v>161</v>
      </c>
      <c r="E208" s="40"/>
      <c r="F208" s="245" t="s">
        <v>438</v>
      </c>
      <c r="G208" s="40"/>
      <c r="H208" s="40"/>
      <c r="I208" s="241"/>
      <c r="J208" s="40"/>
      <c r="K208" s="40"/>
      <c r="L208" s="44"/>
      <c r="M208" s="242"/>
      <c r="N208" s="243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161</v>
      </c>
      <c r="AU208" s="17" t="s">
        <v>83</v>
      </c>
    </row>
    <row r="209" s="15" customFormat="1">
      <c r="A209" s="15"/>
      <c r="B209" s="278"/>
      <c r="C209" s="279"/>
      <c r="D209" s="239" t="s">
        <v>163</v>
      </c>
      <c r="E209" s="280" t="s">
        <v>1</v>
      </c>
      <c r="F209" s="281" t="s">
        <v>1045</v>
      </c>
      <c r="G209" s="279"/>
      <c r="H209" s="280" t="s">
        <v>1</v>
      </c>
      <c r="I209" s="282"/>
      <c r="J209" s="279"/>
      <c r="K209" s="279"/>
      <c r="L209" s="283"/>
      <c r="M209" s="284"/>
      <c r="N209" s="285"/>
      <c r="O209" s="285"/>
      <c r="P209" s="285"/>
      <c r="Q209" s="285"/>
      <c r="R209" s="285"/>
      <c r="S209" s="285"/>
      <c r="T209" s="28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7" t="s">
        <v>163</v>
      </c>
      <c r="AU209" s="287" t="s">
        <v>83</v>
      </c>
      <c r="AV209" s="15" t="s">
        <v>81</v>
      </c>
      <c r="AW209" s="15" t="s">
        <v>30</v>
      </c>
      <c r="AX209" s="15" t="s">
        <v>73</v>
      </c>
      <c r="AY209" s="287" t="s">
        <v>150</v>
      </c>
    </row>
    <row r="210" s="13" customFormat="1">
      <c r="A210" s="13"/>
      <c r="B210" s="246"/>
      <c r="C210" s="247"/>
      <c r="D210" s="239" t="s">
        <v>163</v>
      </c>
      <c r="E210" s="248" t="s">
        <v>1</v>
      </c>
      <c r="F210" s="249" t="s">
        <v>1046</v>
      </c>
      <c r="G210" s="247"/>
      <c r="H210" s="250">
        <v>0.23999999999999999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163</v>
      </c>
      <c r="AU210" s="256" t="s">
        <v>83</v>
      </c>
      <c r="AV210" s="13" t="s">
        <v>83</v>
      </c>
      <c r="AW210" s="13" t="s">
        <v>30</v>
      </c>
      <c r="AX210" s="13" t="s">
        <v>73</v>
      </c>
      <c r="AY210" s="256" t="s">
        <v>150</v>
      </c>
    </row>
    <row r="211" s="13" customFormat="1">
      <c r="A211" s="13"/>
      <c r="B211" s="246"/>
      <c r="C211" s="247"/>
      <c r="D211" s="239" t="s">
        <v>163</v>
      </c>
      <c r="E211" s="248" t="s">
        <v>1</v>
      </c>
      <c r="F211" s="249" t="s">
        <v>1047</v>
      </c>
      <c r="G211" s="247"/>
      <c r="H211" s="250">
        <v>0.19500000000000001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163</v>
      </c>
      <c r="AU211" s="256" t="s">
        <v>83</v>
      </c>
      <c r="AV211" s="13" t="s">
        <v>83</v>
      </c>
      <c r="AW211" s="13" t="s">
        <v>30</v>
      </c>
      <c r="AX211" s="13" t="s">
        <v>73</v>
      </c>
      <c r="AY211" s="256" t="s">
        <v>150</v>
      </c>
    </row>
    <row r="212" s="13" customFormat="1">
      <c r="A212" s="13"/>
      <c r="B212" s="246"/>
      <c r="C212" s="247"/>
      <c r="D212" s="239" t="s">
        <v>163</v>
      </c>
      <c r="E212" s="248" t="s">
        <v>1</v>
      </c>
      <c r="F212" s="249" t="s">
        <v>1048</v>
      </c>
      <c r="G212" s="247"/>
      <c r="H212" s="250">
        <v>0.14999999999999999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6" t="s">
        <v>163</v>
      </c>
      <c r="AU212" s="256" t="s">
        <v>83</v>
      </c>
      <c r="AV212" s="13" t="s">
        <v>83</v>
      </c>
      <c r="AW212" s="13" t="s">
        <v>30</v>
      </c>
      <c r="AX212" s="13" t="s">
        <v>73</v>
      </c>
      <c r="AY212" s="256" t="s">
        <v>150</v>
      </c>
    </row>
    <row r="213" s="14" customFormat="1">
      <c r="A213" s="14"/>
      <c r="B213" s="257"/>
      <c r="C213" s="258"/>
      <c r="D213" s="239" t="s">
        <v>163</v>
      </c>
      <c r="E213" s="259" t="s">
        <v>1</v>
      </c>
      <c r="F213" s="260" t="s">
        <v>165</v>
      </c>
      <c r="G213" s="258"/>
      <c r="H213" s="261">
        <v>0.58499999999999996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7" t="s">
        <v>163</v>
      </c>
      <c r="AU213" s="267" t="s">
        <v>83</v>
      </c>
      <c r="AV213" s="14" t="s">
        <v>157</v>
      </c>
      <c r="AW213" s="14" t="s">
        <v>30</v>
      </c>
      <c r="AX213" s="14" t="s">
        <v>81</v>
      </c>
      <c r="AY213" s="267" t="s">
        <v>150</v>
      </c>
    </row>
    <row r="214" s="2" customFormat="1" ht="21.75" customHeight="1">
      <c r="A214" s="38"/>
      <c r="B214" s="39"/>
      <c r="C214" s="226" t="s">
        <v>272</v>
      </c>
      <c r="D214" s="226" t="s">
        <v>152</v>
      </c>
      <c r="E214" s="227" t="s">
        <v>462</v>
      </c>
      <c r="F214" s="228" t="s">
        <v>463</v>
      </c>
      <c r="G214" s="229" t="s">
        <v>176</v>
      </c>
      <c r="H214" s="230">
        <v>2</v>
      </c>
      <c r="I214" s="231"/>
      <c r="J214" s="232">
        <f>ROUND(I214*H214,2)</f>
        <v>0</v>
      </c>
      <c r="K214" s="228" t="s">
        <v>156</v>
      </c>
      <c r="L214" s="44"/>
      <c r="M214" s="233" t="s">
        <v>1</v>
      </c>
      <c r="N214" s="234" t="s">
        <v>38</v>
      </c>
      <c r="O214" s="91"/>
      <c r="P214" s="235">
        <f>O214*H214</f>
        <v>0</v>
      </c>
      <c r="Q214" s="235">
        <v>0</v>
      </c>
      <c r="R214" s="235">
        <f>Q214*H214</f>
        <v>0</v>
      </c>
      <c r="S214" s="235">
        <v>0.083000000000000004</v>
      </c>
      <c r="T214" s="236">
        <f>S214*H214</f>
        <v>0.16600000000000001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7" t="s">
        <v>157</v>
      </c>
      <c r="AT214" s="237" t="s">
        <v>152</v>
      </c>
      <c r="AU214" s="237" t="s">
        <v>83</v>
      </c>
      <c r="AY214" s="17" t="s">
        <v>150</v>
      </c>
      <c r="BE214" s="238">
        <f>IF(N214="základní",J214,0)</f>
        <v>0</v>
      </c>
      <c r="BF214" s="238">
        <f>IF(N214="snížená",J214,0)</f>
        <v>0</v>
      </c>
      <c r="BG214" s="238">
        <f>IF(N214="zákl. přenesená",J214,0)</f>
        <v>0</v>
      </c>
      <c r="BH214" s="238">
        <f>IF(N214="sníž. přenesená",J214,0)</f>
        <v>0</v>
      </c>
      <c r="BI214" s="238">
        <f>IF(N214="nulová",J214,0)</f>
        <v>0</v>
      </c>
      <c r="BJ214" s="17" t="s">
        <v>81</v>
      </c>
      <c r="BK214" s="238">
        <f>ROUND(I214*H214,2)</f>
        <v>0</v>
      </c>
      <c r="BL214" s="17" t="s">
        <v>157</v>
      </c>
      <c r="BM214" s="237" t="s">
        <v>1049</v>
      </c>
    </row>
    <row r="215" s="2" customFormat="1">
      <c r="A215" s="38"/>
      <c r="B215" s="39"/>
      <c r="C215" s="40"/>
      <c r="D215" s="239" t="s">
        <v>159</v>
      </c>
      <c r="E215" s="40"/>
      <c r="F215" s="240" t="s">
        <v>465</v>
      </c>
      <c r="G215" s="40"/>
      <c r="H215" s="40"/>
      <c r="I215" s="241"/>
      <c r="J215" s="40"/>
      <c r="K215" s="40"/>
      <c r="L215" s="44"/>
      <c r="M215" s="242"/>
      <c r="N215" s="243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159</v>
      </c>
      <c r="AU215" s="17" t="s">
        <v>83</v>
      </c>
    </row>
    <row r="216" s="2" customFormat="1">
      <c r="A216" s="38"/>
      <c r="B216" s="39"/>
      <c r="C216" s="40"/>
      <c r="D216" s="244" t="s">
        <v>161</v>
      </c>
      <c r="E216" s="40"/>
      <c r="F216" s="245" t="s">
        <v>466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161</v>
      </c>
      <c r="AU216" s="17" t="s">
        <v>83</v>
      </c>
    </row>
    <row r="217" s="13" customFormat="1">
      <c r="A217" s="13"/>
      <c r="B217" s="246"/>
      <c r="C217" s="247"/>
      <c r="D217" s="239" t="s">
        <v>163</v>
      </c>
      <c r="E217" s="248" t="s">
        <v>1</v>
      </c>
      <c r="F217" s="249" t="s">
        <v>625</v>
      </c>
      <c r="G217" s="247"/>
      <c r="H217" s="250">
        <v>2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163</v>
      </c>
      <c r="AU217" s="256" t="s">
        <v>83</v>
      </c>
      <c r="AV217" s="13" t="s">
        <v>83</v>
      </c>
      <c r="AW217" s="13" t="s">
        <v>30</v>
      </c>
      <c r="AX217" s="13" t="s">
        <v>81</v>
      </c>
      <c r="AY217" s="256" t="s">
        <v>150</v>
      </c>
    </row>
    <row r="218" s="2" customFormat="1" ht="24.15" customHeight="1">
      <c r="A218" s="38"/>
      <c r="B218" s="39"/>
      <c r="C218" s="226" t="s">
        <v>280</v>
      </c>
      <c r="D218" s="226" t="s">
        <v>152</v>
      </c>
      <c r="E218" s="227" t="s">
        <v>230</v>
      </c>
      <c r="F218" s="228" t="s">
        <v>231</v>
      </c>
      <c r="G218" s="229" t="s">
        <v>176</v>
      </c>
      <c r="H218" s="230">
        <v>4.4000000000000004</v>
      </c>
      <c r="I218" s="231"/>
      <c r="J218" s="232">
        <f>ROUND(I218*H218,2)</f>
        <v>0</v>
      </c>
      <c r="K218" s="228" t="s">
        <v>156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0.037999999999999999</v>
      </c>
      <c r="T218" s="236">
        <f>S218*H218</f>
        <v>0.16720000000000002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157</v>
      </c>
      <c r="AT218" s="237" t="s">
        <v>152</v>
      </c>
      <c r="AU218" s="237" t="s">
        <v>83</v>
      </c>
      <c r="AY218" s="17" t="s">
        <v>150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81</v>
      </c>
      <c r="BK218" s="238">
        <f>ROUND(I218*H218,2)</f>
        <v>0</v>
      </c>
      <c r="BL218" s="17" t="s">
        <v>157</v>
      </c>
      <c r="BM218" s="237" t="s">
        <v>1050</v>
      </c>
    </row>
    <row r="219" s="2" customFormat="1">
      <c r="A219" s="38"/>
      <c r="B219" s="39"/>
      <c r="C219" s="40"/>
      <c r="D219" s="239" t="s">
        <v>159</v>
      </c>
      <c r="E219" s="40"/>
      <c r="F219" s="240" t="s">
        <v>233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159</v>
      </c>
      <c r="AU219" s="17" t="s">
        <v>83</v>
      </c>
    </row>
    <row r="220" s="2" customFormat="1">
      <c r="A220" s="38"/>
      <c r="B220" s="39"/>
      <c r="C220" s="40"/>
      <c r="D220" s="244" t="s">
        <v>161</v>
      </c>
      <c r="E220" s="40"/>
      <c r="F220" s="245" t="s">
        <v>234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161</v>
      </c>
      <c r="AU220" s="17" t="s">
        <v>83</v>
      </c>
    </row>
    <row r="221" s="15" customFormat="1">
      <c r="A221" s="15"/>
      <c r="B221" s="278"/>
      <c r="C221" s="279"/>
      <c r="D221" s="239" t="s">
        <v>163</v>
      </c>
      <c r="E221" s="280" t="s">
        <v>1</v>
      </c>
      <c r="F221" s="281" t="s">
        <v>680</v>
      </c>
      <c r="G221" s="279"/>
      <c r="H221" s="280" t="s">
        <v>1</v>
      </c>
      <c r="I221" s="282"/>
      <c r="J221" s="279"/>
      <c r="K221" s="279"/>
      <c r="L221" s="283"/>
      <c r="M221" s="284"/>
      <c r="N221" s="285"/>
      <c r="O221" s="285"/>
      <c r="P221" s="285"/>
      <c r="Q221" s="285"/>
      <c r="R221" s="285"/>
      <c r="S221" s="285"/>
      <c r="T221" s="28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7" t="s">
        <v>163</v>
      </c>
      <c r="AU221" s="287" t="s">
        <v>83</v>
      </c>
      <c r="AV221" s="15" t="s">
        <v>81</v>
      </c>
      <c r="AW221" s="15" t="s">
        <v>30</v>
      </c>
      <c r="AX221" s="15" t="s">
        <v>73</v>
      </c>
      <c r="AY221" s="287" t="s">
        <v>150</v>
      </c>
    </row>
    <row r="222" s="13" customFormat="1">
      <c r="A222" s="13"/>
      <c r="B222" s="246"/>
      <c r="C222" s="247"/>
      <c r="D222" s="239" t="s">
        <v>163</v>
      </c>
      <c r="E222" s="248" t="s">
        <v>1</v>
      </c>
      <c r="F222" s="249" t="s">
        <v>1051</v>
      </c>
      <c r="G222" s="247"/>
      <c r="H222" s="250">
        <v>4.4000000000000004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163</v>
      </c>
      <c r="AU222" s="256" t="s">
        <v>83</v>
      </c>
      <c r="AV222" s="13" t="s">
        <v>83</v>
      </c>
      <c r="AW222" s="13" t="s">
        <v>30</v>
      </c>
      <c r="AX222" s="13" t="s">
        <v>81</v>
      </c>
      <c r="AY222" s="256" t="s">
        <v>150</v>
      </c>
    </row>
    <row r="223" s="12" customFormat="1" ht="22.8" customHeight="1">
      <c r="A223" s="12"/>
      <c r="B223" s="210"/>
      <c r="C223" s="211"/>
      <c r="D223" s="212" t="s">
        <v>72</v>
      </c>
      <c r="E223" s="224" t="s">
        <v>250</v>
      </c>
      <c r="F223" s="224" t="s">
        <v>251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SUM(P224:P254)</f>
        <v>0</v>
      </c>
      <c r="Q223" s="218"/>
      <c r="R223" s="219">
        <f>SUM(R224:R254)</f>
        <v>0</v>
      </c>
      <c r="S223" s="218"/>
      <c r="T223" s="220">
        <f>SUM(T224:T254)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81</v>
      </c>
      <c r="AT223" s="222" t="s">
        <v>72</v>
      </c>
      <c r="AU223" s="222" t="s">
        <v>81</v>
      </c>
      <c r="AY223" s="221" t="s">
        <v>150</v>
      </c>
      <c r="BK223" s="223">
        <f>SUM(BK224:BK254)</f>
        <v>0</v>
      </c>
    </row>
    <row r="224" s="2" customFormat="1" ht="16.5" customHeight="1">
      <c r="A224" s="38"/>
      <c r="B224" s="39"/>
      <c r="C224" s="226" t="s">
        <v>288</v>
      </c>
      <c r="D224" s="226" t="s">
        <v>152</v>
      </c>
      <c r="E224" s="227" t="s">
        <v>253</v>
      </c>
      <c r="F224" s="228" t="s">
        <v>254</v>
      </c>
      <c r="G224" s="229" t="s">
        <v>169</v>
      </c>
      <c r="H224" s="230">
        <v>45.186</v>
      </c>
      <c r="I224" s="231"/>
      <c r="J224" s="232">
        <f>ROUND(I224*H224,2)</f>
        <v>0</v>
      </c>
      <c r="K224" s="228" t="s">
        <v>156</v>
      </c>
      <c r="L224" s="44"/>
      <c r="M224" s="233" t="s">
        <v>1</v>
      </c>
      <c r="N224" s="234" t="s">
        <v>38</v>
      </c>
      <c r="O224" s="91"/>
      <c r="P224" s="235">
        <f>O224*H224</f>
        <v>0</v>
      </c>
      <c r="Q224" s="235">
        <v>0</v>
      </c>
      <c r="R224" s="235">
        <f>Q224*H224</f>
        <v>0</v>
      </c>
      <c r="S224" s="235">
        <v>0</v>
      </c>
      <c r="T224" s="23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7" t="s">
        <v>157</v>
      </c>
      <c r="AT224" s="237" t="s">
        <v>152</v>
      </c>
      <c r="AU224" s="237" t="s">
        <v>83</v>
      </c>
      <c r="AY224" s="17" t="s">
        <v>150</v>
      </c>
      <c r="BE224" s="238">
        <f>IF(N224="základní",J224,0)</f>
        <v>0</v>
      </c>
      <c r="BF224" s="238">
        <f>IF(N224="snížená",J224,0)</f>
        <v>0</v>
      </c>
      <c r="BG224" s="238">
        <f>IF(N224="zákl. přenesená",J224,0)</f>
        <v>0</v>
      </c>
      <c r="BH224" s="238">
        <f>IF(N224="sníž. přenesená",J224,0)</f>
        <v>0</v>
      </c>
      <c r="BI224" s="238">
        <f>IF(N224="nulová",J224,0)</f>
        <v>0</v>
      </c>
      <c r="BJ224" s="17" t="s">
        <v>81</v>
      </c>
      <c r="BK224" s="238">
        <f>ROUND(I224*H224,2)</f>
        <v>0</v>
      </c>
      <c r="BL224" s="17" t="s">
        <v>157</v>
      </c>
      <c r="BM224" s="237" t="s">
        <v>1052</v>
      </c>
    </row>
    <row r="225" s="2" customFormat="1">
      <c r="A225" s="38"/>
      <c r="B225" s="39"/>
      <c r="C225" s="40"/>
      <c r="D225" s="239" t="s">
        <v>159</v>
      </c>
      <c r="E225" s="40"/>
      <c r="F225" s="240" t="s">
        <v>256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159</v>
      </c>
      <c r="AU225" s="17" t="s">
        <v>83</v>
      </c>
    </row>
    <row r="226" s="2" customFormat="1">
      <c r="A226" s="38"/>
      <c r="B226" s="39"/>
      <c r="C226" s="40"/>
      <c r="D226" s="244" t="s">
        <v>161</v>
      </c>
      <c r="E226" s="40"/>
      <c r="F226" s="245" t="s">
        <v>257</v>
      </c>
      <c r="G226" s="40"/>
      <c r="H226" s="40"/>
      <c r="I226" s="241"/>
      <c r="J226" s="40"/>
      <c r="K226" s="40"/>
      <c r="L226" s="44"/>
      <c r="M226" s="242"/>
      <c r="N226" s="243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161</v>
      </c>
      <c r="AU226" s="17" t="s">
        <v>83</v>
      </c>
    </row>
    <row r="227" s="2" customFormat="1" ht="24.15" customHeight="1">
      <c r="A227" s="38"/>
      <c r="B227" s="39"/>
      <c r="C227" s="226" t="s">
        <v>295</v>
      </c>
      <c r="D227" s="226" t="s">
        <v>152</v>
      </c>
      <c r="E227" s="227" t="s">
        <v>259</v>
      </c>
      <c r="F227" s="228" t="s">
        <v>260</v>
      </c>
      <c r="G227" s="229" t="s">
        <v>169</v>
      </c>
      <c r="H227" s="230">
        <v>45.186</v>
      </c>
      <c r="I227" s="231"/>
      <c r="J227" s="232">
        <f>ROUND(I227*H227,2)</f>
        <v>0</v>
      </c>
      <c r="K227" s="228" t="s">
        <v>156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157</v>
      </c>
      <c r="AT227" s="237" t="s">
        <v>152</v>
      </c>
      <c r="AU227" s="237" t="s">
        <v>83</v>
      </c>
      <c r="AY227" s="17" t="s">
        <v>150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81</v>
      </c>
      <c r="BK227" s="238">
        <f>ROUND(I227*H227,2)</f>
        <v>0</v>
      </c>
      <c r="BL227" s="17" t="s">
        <v>157</v>
      </c>
      <c r="BM227" s="237" t="s">
        <v>1053</v>
      </c>
    </row>
    <row r="228" s="2" customFormat="1">
      <c r="A228" s="38"/>
      <c r="B228" s="39"/>
      <c r="C228" s="40"/>
      <c r="D228" s="239" t="s">
        <v>159</v>
      </c>
      <c r="E228" s="40"/>
      <c r="F228" s="240" t="s">
        <v>262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159</v>
      </c>
      <c r="AU228" s="17" t="s">
        <v>83</v>
      </c>
    </row>
    <row r="229" s="2" customFormat="1">
      <c r="A229" s="38"/>
      <c r="B229" s="39"/>
      <c r="C229" s="40"/>
      <c r="D229" s="244" t="s">
        <v>161</v>
      </c>
      <c r="E229" s="40"/>
      <c r="F229" s="245" t="s">
        <v>263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83</v>
      </c>
    </row>
    <row r="230" s="2" customFormat="1" ht="24.15" customHeight="1">
      <c r="A230" s="38"/>
      <c r="B230" s="39"/>
      <c r="C230" s="226" t="s">
        <v>7</v>
      </c>
      <c r="D230" s="226" t="s">
        <v>152</v>
      </c>
      <c r="E230" s="227" t="s">
        <v>273</v>
      </c>
      <c r="F230" s="228" t="s">
        <v>274</v>
      </c>
      <c r="G230" s="229" t="s">
        <v>169</v>
      </c>
      <c r="H230" s="230">
        <v>948.90599999999995</v>
      </c>
      <c r="I230" s="231"/>
      <c r="J230" s="232">
        <f>ROUND(I230*H230,2)</f>
        <v>0</v>
      </c>
      <c r="K230" s="228" t="s">
        <v>156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157</v>
      </c>
      <c r="AT230" s="237" t="s">
        <v>152</v>
      </c>
      <c r="AU230" s="237" t="s">
        <v>83</v>
      </c>
      <c r="AY230" s="17" t="s">
        <v>150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81</v>
      </c>
      <c r="BK230" s="238">
        <f>ROUND(I230*H230,2)</f>
        <v>0</v>
      </c>
      <c r="BL230" s="17" t="s">
        <v>157</v>
      </c>
      <c r="BM230" s="237" t="s">
        <v>1054</v>
      </c>
    </row>
    <row r="231" s="2" customFormat="1">
      <c r="A231" s="38"/>
      <c r="B231" s="39"/>
      <c r="C231" s="40"/>
      <c r="D231" s="239" t="s">
        <v>159</v>
      </c>
      <c r="E231" s="40"/>
      <c r="F231" s="240" t="s">
        <v>276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159</v>
      </c>
      <c r="AU231" s="17" t="s">
        <v>83</v>
      </c>
    </row>
    <row r="232" s="2" customFormat="1">
      <c r="A232" s="38"/>
      <c r="B232" s="39"/>
      <c r="C232" s="40"/>
      <c r="D232" s="244" t="s">
        <v>161</v>
      </c>
      <c r="E232" s="40"/>
      <c r="F232" s="245" t="s">
        <v>277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161</v>
      </c>
      <c r="AU232" s="17" t="s">
        <v>83</v>
      </c>
    </row>
    <row r="233" s="13" customFormat="1">
      <c r="A233" s="13"/>
      <c r="B233" s="246"/>
      <c r="C233" s="247"/>
      <c r="D233" s="239" t="s">
        <v>163</v>
      </c>
      <c r="E233" s="248" t="s">
        <v>1</v>
      </c>
      <c r="F233" s="249" t="s">
        <v>1055</v>
      </c>
      <c r="G233" s="247"/>
      <c r="H233" s="250">
        <v>948.90599999999995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6" t="s">
        <v>163</v>
      </c>
      <c r="AU233" s="256" t="s">
        <v>83</v>
      </c>
      <c r="AV233" s="13" t="s">
        <v>83</v>
      </c>
      <c r="AW233" s="13" t="s">
        <v>30</v>
      </c>
      <c r="AX233" s="13" t="s">
        <v>81</v>
      </c>
      <c r="AY233" s="256" t="s">
        <v>150</v>
      </c>
    </row>
    <row r="234" s="2" customFormat="1" ht="33" customHeight="1">
      <c r="A234" s="38"/>
      <c r="B234" s="39"/>
      <c r="C234" s="226" t="s">
        <v>310</v>
      </c>
      <c r="D234" s="226" t="s">
        <v>152</v>
      </c>
      <c r="E234" s="227" t="s">
        <v>482</v>
      </c>
      <c r="F234" s="228" t="s">
        <v>483</v>
      </c>
      <c r="G234" s="229" t="s">
        <v>169</v>
      </c>
      <c r="H234" s="230">
        <v>0.062</v>
      </c>
      <c r="I234" s="231"/>
      <c r="J234" s="232">
        <f>ROUND(I234*H234,2)</f>
        <v>0</v>
      </c>
      <c r="K234" s="228" t="s">
        <v>156</v>
      </c>
      <c r="L234" s="44"/>
      <c r="M234" s="233" t="s">
        <v>1</v>
      </c>
      <c r="N234" s="234" t="s">
        <v>38</v>
      </c>
      <c r="O234" s="91"/>
      <c r="P234" s="235">
        <f>O234*H234</f>
        <v>0</v>
      </c>
      <c r="Q234" s="235">
        <v>0</v>
      </c>
      <c r="R234" s="235">
        <f>Q234*H234</f>
        <v>0</v>
      </c>
      <c r="S234" s="235">
        <v>0</v>
      </c>
      <c r="T234" s="23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7" t="s">
        <v>157</v>
      </c>
      <c r="AT234" s="237" t="s">
        <v>152</v>
      </c>
      <c r="AU234" s="237" t="s">
        <v>83</v>
      </c>
      <c r="AY234" s="17" t="s">
        <v>150</v>
      </c>
      <c r="BE234" s="238">
        <f>IF(N234="základní",J234,0)</f>
        <v>0</v>
      </c>
      <c r="BF234" s="238">
        <f>IF(N234="snížená",J234,0)</f>
        <v>0</v>
      </c>
      <c r="BG234" s="238">
        <f>IF(N234="zákl. přenesená",J234,0)</f>
        <v>0</v>
      </c>
      <c r="BH234" s="238">
        <f>IF(N234="sníž. přenesená",J234,0)</f>
        <v>0</v>
      </c>
      <c r="BI234" s="238">
        <f>IF(N234="nulová",J234,0)</f>
        <v>0</v>
      </c>
      <c r="BJ234" s="17" t="s">
        <v>81</v>
      </c>
      <c r="BK234" s="238">
        <f>ROUND(I234*H234,2)</f>
        <v>0</v>
      </c>
      <c r="BL234" s="17" t="s">
        <v>157</v>
      </c>
      <c r="BM234" s="237" t="s">
        <v>1056</v>
      </c>
    </row>
    <row r="235" s="2" customFormat="1">
      <c r="A235" s="38"/>
      <c r="B235" s="39"/>
      <c r="C235" s="40"/>
      <c r="D235" s="239" t="s">
        <v>159</v>
      </c>
      <c r="E235" s="40"/>
      <c r="F235" s="240" t="s">
        <v>485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159</v>
      </c>
      <c r="AU235" s="17" t="s">
        <v>83</v>
      </c>
    </row>
    <row r="236" s="2" customFormat="1">
      <c r="A236" s="38"/>
      <c r="B236" s="39"/>
      <c r="C236" s="40"/>
      <c r="D236" s="244" t="s">
        <v>161</v>
      </c>
      <c r="E236" s="40"/>
      <c r="F236" s="245" t="s">
        <v>486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161</v>
      </c>
      <c r="AU236" s="17" t="s">
        <v>83</v>
      </c>
    </row>
    <row r="237" s="13" customFormat="1">
      <c r="A237" s="13"/>
      <c r="B237" s="246"/>
      <c r="C237" s="247"/>
      <c r="D237" s="239" t="s">
        <v>163</v>
      </c>
      <c r="E237" s="248" t="s">
        <v>1</v>
      </c>
      <c r="F237" s="249" t="s">
        <v>1057</v>
      </c>
      <c r="G237" s="247"/>
      <c r="H237" s="250">
        <v>0.062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6" t="s">
        <v>163</v>
      </c>
      <c r="AU237" s="256" t="s">
        <v>83</v>
      </c>
      <c r="AV237" s="13" t="s">
        <v>83</v>
      </c>
      <c r="AW237" s="13" t="s">
        <v>30</v>
      </c>
      <c r="AX237" s="13" t="s">
        <v>81</v>
      </c>
      <c r="AY237" s="256" t="s">
        <v>150</v>
      </c>
    </row>
    <row r="238" s="2" customFormat="1" ht="33" customHeight="1">
      <c r="A238" s="38"/>
      <c r="B238" s="39"/>
      <c r="C238" s="226" t="s">
        <v>319</v>
      </c>
      <c r="D238" s="226" t="s">
        <v>152</v>
      </c>
      <c r="E238" s="227" t="s">
        <v>281</v>
      </c>
      <c r="F238" s="228" t="s">
        <v>282</v>
      </c>
      <c r="G238" s="229" t="s">
        <v>169</v>
      </c>
      <c r="H238" s="230">
        <v>1.8040000000000001</v>
      </c>
      <c r="I238" s="231"/>
      <c r="J238" s="232">
        <f>ROUND(I238*H238,2)</f>
        <v>0</v>
      </c>
      <c r="K238" s="228" t="s">
        <v>156</v>
      </c>
      <c r="L238" s="44"/>
      <c r="M238" s="233" t="s">
        <v>1</v>
      </c>
      <c r="N238" s="234" t="s">
        <v>38</v>
      </c>
      <c r="O238" s="91"/>
      <c r="P238" s="235">
        <f>O238*H238</f>
        <v>0</v>
      </c>
      <c r="Q238" s="235">
        <v>0</v>
      </c>
      <c r="R238" s="235">
        <f>Q238*H238</f>
        <v>0</v>
      </c>
      <c r="S238" s="235">
        <v>0</v>
      </c>
      <c r="T238" s="23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7" t="s">
        <v>157</v>
      </c>
      <c r="AT238" s="237" t="s">
        <v>152</v>
      </c>
      <c r="AU238" s="237" t="s">
        <v>83</v>
      </c>
      <c r="AY238" s="17" t="s">
        <v>150</v>
      </c>
      <c r="BE238" s="238">
        <f>IF(N238="základní",J238,0)</f>
        <v>0</v>
      </c>
      <c r="BF238" s="238">
        <f>IF(N238="snížená",J238,0)</f>
        <v>0</v>
      </c>
      <c r="BG238" s="238">
        <f>IF(N238="zákl. přenesená",J238,0)</f>
        <v>0</v>
      </c>
      <c r="BH238" s="238">
        <f>IF(N238="sníž. přenesená",J238,0)</f>
        <v>0</v>
      </c>
      <c r="BI238" s="238">
        <f>IF(N238="nulová",J238,0)</f>
        <v>0</v>
      </c>
      <c r="BJ238" s="17" t="s">
        <v>81</v>
      </c>
      <c r="BK238" s="238">
        <f>ROUND(I238*H238,2)</f>
        <v>0</v>
      </c>
      <c r="BL238" s="17" t="s">
        <v>157</v>
      </c>
      <c r="BM238" s="237" t="s">
        <v>1058</v>
      </c>
    </row>
    <row r="239" s="2" customFormat="1">
      <c r="A239" s="38"/>
      <c r="B239" s="39"/>
      <c r="C239" s="40"/>
      <c r="D239" s="239" t="s">
        <v>159</v>
      </c>
      <c r="E239" s="40"/>
      <c r="F239" s="240" t="s">
        <v>285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159</v>
      </c>
      <c r="AU239" s="17" t="s">
        <v>83</v>
      </c>
    </row>
    <row r="240" s="2" customFormat="1">
      <c r="A240" s="38"/>
      <c r="B240" s="39"/>
      <c r="C240" s="40"/>
      <c r="D240" s="244" t="s">
        <v>161</v>
      </c>
      <c r="E240" s="40"/>
      <c r="F240" s="245" t="s">
        <v>488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161</v>
      </c>
      <c r="AU240" s="17" t="s">
        <v>83</v>
      </c>
    </row>
    <row r="241" s="13" customFormat="1">
      <c r="A241" s="13"/>
      <c r="B241" s="246"/>
      <c r="C241" s="247"/>
      <c r="D241" s="239" t="s">
        <v>163</v>
      </c>
      <c r="E241" s="248" t="s">
        <v>1</v>
      </c>
      <c r="F241" s="249" t="s">
        <v>1059</v>
      </c>
      <c r="G241" s="247"/>
      <c r="H241" s="250">
        <v>1.8040000000000001</v>
      </c>
      <c r="I241" s="251"/>
      <c r="J241" s="247"/>
      <c r="K241" s="247"/>
      <c r="L241" s="252"/>
      <c r="M241" s="253"/>
      <c r="N241" s="254"/>
      <c r="O241" s="254"/>
      <c r="P241" s="254"/>
      <c r="Q241" s="254"/>
      <c r="R241" s="254"/>
      <c r="S241" s="254"/>
      <c r="T241" s="25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6" t="s">
        <v>163</v>
      </c>
      <c r="AU241" s="256" t="s">
        <v>83</v>
      </c>
      <c r="AV241" s="13" t="s">
        <v>83</v>
      </c>
      <c r="AW241" s="13" t="s">
        <v>30</v>
      </c>
      <c r="AX241" s="13" t="s">
        <v>81</v>
      </c>
      <c r="AY241" s="256" t="s">
        <v>150</v>
      </c>
    </row>
    <row r="242" s="2" customFormat="1" ht="33" customHeight="1">
      <c r="A242" s="38"/>
      <c r="B242" s="39"/>
      <c r="C242" s="226" t="s">
        <v>326</v>
      </c>
      <c r="D242" s="226" t="s">
        <v>152</v>
      </c>
      <c r="E242" s="227" t="s">
        <v>701</v>
      </c>
      <c r="F242" s="228" t="s">
        <v>702</v>
      </c>
      <c r="G242" s="229" t="s">
        <v>169</v>
      </c>
      <c r="H242" s="230">
        <v>0.79300000000000004</v>
      </c>
      <c r="I242" s="231"/>
      <c r="J242" s="232">
        <f>ROUND(I242*H242,2)</f>
        <v>0</v>
      </c>
      <c r="K242" s="228" t="s">
        <v>156</v>
      </c>
      <c r="L242" s="44"/>
      <c r="M242" s="233" t="s">
        <v>1</v>
      </c>
      <c r="N242" s="234" t="s">
        <v>38</v>
      </c>
      <c r="O242" s="91"/>
      <c r="P242" s="235">
        <f>O242*H242</f>
        <v>0</v>
      </c>
      <c r="Q242" s="235">
        <v>0</v>
      </c>
      <c r="R242" s="235">
        <f>Q242*H242</f>
        <v>0</v>
      </c>
      <c r="S242" s="235">
        <v>0</v>
      </c>
      <c r="T242" s="23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7" t="s">
        <v>157</v>
      </c>
      <c r="AT242" s="237" t="s">
        <v>152</v>
      </c>
      <c r="AU242" s="237" t="s">
        <v>83</v>
      </c>
      <c r="AY242" s="17" t="s">
        <v>150</v>
      </c>
      <c r="BE242" s="238">
        <f>IF(N242="základní",J242,0)</f>
        <v>0</v>
      </c>
      <c r="BF242" s="238">
        <f>IF(N242="snížená",J242,0)</f>
        <v>0</v>
      </c>
      <c r="BG242" s="238">
        <f>IF(N242="zákl. přenesená",J242,0)</f>
        <v>0</v>
      </c>
      <c r="BH242" s="238">
        <f>IF(N242="sníž. přenesená",J242,0)</f>
        <v>0</v>
      </c>
      <c r="BI242" s="238">
        <f>IF(N242="nulová",J242,0)</f>
        <v>0</v>
      </c>
      <c r="BJ242" s="17" t="s">
        <v>81</v>
      </c>
      <c r="BK242" s="238">
        <f>ROUND(I242*H242,2)</f>
        <v>0</v>
      </c>
      <c r="BL242" s="17" t="s">
        <v>157</v>
      </c>
      <c r="BM242" s="237" t="s">
        <v>1060</v>
      </c>
    </row>
    <row r="243" s="2" customFormat="1">
      <c r="A243" s="38"/>
      <c r="B243" s="39"/>
      <c r="C243" s="40"/>
      <c r="D243" s="239" t="s">
        <v>159</v>
      </c>
      <c r="E243" s="40"/>
      <c r="F243" s="240" t="s">
        <v>704</v>
      </c>
      <c r="G243" s="40"/>
      <c r="H243" s="40"/>
      <c r="I243" s="241"/>
      <c r="J243" s="40"/>
      <c r="K243" s="40"/>
      <c r="L243" s="44"/>
      <c r="M243" s="242"/>
      <c r="N243" s="243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159</v>
      </c>
      <c r="AU243" s="17" t="s">
        <v>83</v>
      </c>
    </row>
    <row r="244" s="2" customFormat="1">
      <c r="A244" s="38"/>
      <c r="B244" s="39"/>
      <c r="C244" s="40"/>
      <c r="D244" s="244" t="s">
        <v>161</v>
      </c>
      <c r="E244" s="40"/>
      <c r="F244" s="245" t="s">
        <v>705</v>
      </c>
      <c r="G244" s="40"/>
      <c r="H244" s="40"/>
      <c r="I244" s="241"/>
      <c r="J244" s="40"/>
      <c r="K244" s="40"/>
      <c r="L244" s="44"/>
      <c r="M244" s="242"/>
      <c r="N244" s="24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161</v>
      </c>
      <c r="AU244" s="17" t="s">
        <v>83</v>
      </c>
    </row>
    <row r="245" s="13" customFormat="1">
      <c r="A245" s="13"/>
      <c r="B245" s="246"/>
      <c r="C245" s="247"/>
      <c r="D245" s="239" t="s">
        <v>163</v>
      </c>
      <c r="E245" s="248" t="s">
        <v>1</v>
      </c>
      <c r="F245" s="249" t="s">
        <v>1061</v>
      </c>
      <c r="G245" s="247"/>
      <c r="H245" s="250">
        <v>0.79300000000000004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6" t="s">
        <v>163</v>
      </c>
      <c r="AU245" s="256" t="s">
        <v>83</v>
      </c>
      <c r="AV245" s="13" t="s">
        <v>83</v>
      </c>
      <c r="AW245" s="13" t="s">
        <v>30</v>
      </c>
      <c r="AX245" s="13" t="s">
        <v>81</v>
      </c>
      <c r="AY245" s="256" t="s">
        <v>150</v>
      </c>
    </row>
    <row r="246" s="2" customFormat="1" ht="44.25" customHeight="1">
      <c r="A246" s="38"/>
      <c r="B246" s="39"/>
      <c r="C246" s="226" t="s">
        <v>332</v>
      </c>
      <c r="D246" s="226" t="s">
        <v>152</v>
      </c>
      <c r="E246" s="227" t="s">
        <v>289</v>
      </c>
      <c r="F246" s="228" t="s">
        <v>290</v>
      </c>
      <c r="G246" s="229" t="s">
        <v>169</v>
      </c>
      <c r="H246" s="230">
        <v>42.527000000000001</v>
      </c>
      <c r="I246" s="231"/>
      <c r="J246" s="232">
        <f>ROUND(I246*H246,2)</f>
        <v>0</v>
      </c>
      <c r="K246" s="228" t="s">
        <v>156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157</v>
      </c>
      <c r="AT246" s="237" t="s">
        <v>152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81</v>
      </c>
      <c r="BK246" s="238">
        <f>ROUND(I246*H246,2)</f>
        <v>0</v>
      </c>
      <c r="BL246" s="17" t="s">
        <v>157</v>
      </c>
      <c r="BM246" s="237" t="s">
        <v>1062</v>
      </c>
    </row>
    <row r="247" s="2" customFormat="1">
      <c r="A247" s="38"/>
      <c r="B247" s="39"/>
      <c r="C247" s="40"/>
      <c r="D247" s="239" t="s">
        <v>159</v>
      </c>
      <c r="E247" s="40"/>
      <c r="F247" s="240" t="s">
        <v>292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83</v>
      </c>
    </row>
    <row r="248" s="2" customFormat="1">
      <c r="A248" s="38"/>
      <c r="B248" s="39"/>
      <c r="C248" s="40"/>
      <c r="D248" s="244" t="s">
        <v>161</v>
      </c>
      <c r="E248" s="40"/>
      <c r="F248" s="245" t="s">
        <v>293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83</v>
      </c>
    </row>
    <row r="249" s="13" customFormat="1">
      <c r="A249" s="13"/>
      <c r="B249" s="246"/>
      <c r="C249" s="247"/>
      <c r="D249" s="239" t="s">
        <v>163</v>
      </c>
      <c r="E249" s="248" t="s">
        <v>1</v>
      </c>
      <c r="F249" s="249" t="s">
        <v>1063</v>
      </c>
      <c r="G249" s="247"/>
      <c r="H249" s="250">
        <v>42.527000000000001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163</v>
      </c>
      <c r="AU249" s="256" t="s">
        <v>83</v>
      </c>
      <c r="AV249" s="13" t="s">
        <v>83</v>
      </c>
      <c r="AW249" s="13" t="s">
        <v>30</v>
      </c>
      <c r="AX249" s="13" t="s">
        <v>81</v>
      </c>
      <c r="AY249" s="256" t="s">
        <v>150</v>
      </c>
    </row>
    <row r="250" s="2" customFormat="1" ht="24.15" customHeight="1">
      <c r="A250" s="38"/>
      <c r="B250" s="39"/>
      <c r="C250" s="226" t="s">
        <v>340</v>
      </c>
      <c r="D250" s="226" t="s">
        <v>152</v>
      </c>
      <c r="E250" s="227" t="s">
        <v>300</v>
      </c>
      <c r="F250" s="228" t="s">
        <v>301</v>
      </c>
      <c r="G250" s="229" t="s">
        <v>169</v>
      </c>
      <c r="H250" s="230">
        <v>1.8</v>
      </c>
      <c r="I250" s="231"/>
      <c r="J250" s="232">
        <f>ROUND(I250*H250,2)</f>
        <v>0</v>
      </c>
      <c r="K250" s="228" t="s">
        <v>156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157</v>
      </c>
      <c r="AT250" s="237" t="s">
        <v>152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81</v>
      </c>
      <c r="BK250" s="238">
        <f>ROUND(I250*H250,2)</f>
        <v>0</v>
      </c>
      <c r="BL250" s="17" t="s">
        <v>157</v>
      </c>
      <c r="BM250" s="237" t="s">
        <v>1064</v>
      </c>
    </row>
    <row r="251" s="2" customFormat="1">
      <c r="A251" s="38"/>
      <c r="B251" s="39"/>
      <c r="C251" s="40"/>
      <c r="D251" s="239" t="s">
        <v>159</v>
      </c>
      <c r="E251" s="40"/>
      <c r="F251" s="240" t="s">
        <v>303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159</v>
      </c>
      <c r="AU251" s="17" t="s">
        <v>83</v>
      </c>
    </row>
    <row r="252" s="2" customFormat="1">
      <c r="A252" s="38"/>
      <c r="B252" s="39"/>
      <c r="C252" s="40"/>
      <c r="D252" s="244" t="s">
        <v>161</v>
      </c>
      <c r="E252" s="40"/>
      <c r="F252" s="245" t="s">
        <v>304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83</v>
      </c>
    </row>
    <row r="253" s="15" customFormat="1">
      <c r="A253" s="15"/>
      <c r="B253" s="278"/>
      <c r="C253" s="279"/>
      <c r="D253" s="239" t="s">
        <v>163</v>
      </c>
      <c r="E253" s="280" t="s">
        <v>1</v>
      </c>
      <c r="F253" s="281" t="s">
        <v>1065</v>
      </c>
      <c r="G253" s="279"/>
      <c r="H253" s="280" t="s">
        <v>1</v>
      </c>
      <c r="I253" s="282"/>
      <c r="J253" s="279"/>
      <c r="K253" s="279"/>
      <c r="L253" s="283"/>
      <c r="M253" s="284"/>
      <c r="N253" s="285"/>
      <c r="O253" s="285"/>
      <c r="P253" s="285"/>
      <c r="Q253" s="285"/>
      <c r="R253" s="285"/>
      <c r="S253" s="285"/>
      <c r="T253" s="286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87" t="s">
        <v>163</v>
      </c>
      <c r="AU253" s="287" t="s">
        <v>83</v>
      </c>
      <c r="AV253" s="15" t="s">
        <v>81</v>
      </c>
      <c r="AW253" s="15" t="s">
        <v>30</v>
      </c>
      <c r="AX253" s="15" t="s">
        <v>73</v>
      </c>
      <c r="AY253" s="287" t="s">
        <v>150</v>
      </c>
    </row>
    <row r="254" s="13" customFormat="1">
      <c r="A254" s="13"/>
      <c r="B254" s="246"/>
      <c r="C254" s="247"/>
      <c r="D254" s="239" t="s">
        <v>163</v>
      </c>
      <c r="E254" s="248" t="s">
        <v>1</v>
      </c>
      <c r="F254" s="249" t="s">
        <v>1066</v>
      </c>
      <c r="G254" s="247"/>
      <c r="H254" s="250">
        <v>1.8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6" t="s">
        <v>163</v>
      </c>
      <c r="AU254" s="256" t="s">
        <v>83</v>
      </c>
      <c r="AV254" s="13" t="s">
        <v>83</v>
      </c>
      <c r="AW254" s="13" t="s">
        <v>30</v>
      </c>
      <c r="AX254" s="13" t="s">
        <v>81</v>
      </c>
      <c r="AY254" s="256" t="s">
        <v>150</v>
      </c>
    </row>
    <row r="255" s="12" customFormat="1" ht="25.92" customHeight="1">
      <c r="A255" s="12"/>
      <c r="B255" s="210"/>
      <c r="C255" s="211"/>
      <c r="D255" s="212" t="s">
        <v>72</v>
      </c>
      <c r="E255" s="213" t="s">
        <v>306</v>
      </c>
      <c r="F255" s="213" t="s">
        <v>307</v>
      </c>
      <c r="G255" s="211"/>
      <c r="H255" s="211"/>
      <c r="I255" s="214"/>
      <c r="J255" s="215">
        <f>BK255</f>
        <v>0</v>
      </c>
      <c r="K255" s="211"/>
      <c r="L255" s="216"/>
      <c r="M255" s="217"/>
      <c r="N255" s="218"/>
      <c r="O255" s="218"/>
      <c r="P255" s="219">
        <f>P256+P262+P281+P307+P316+P334+P339</f>
        <v>0</v>
      </c>
      <c r="Q255" s="218"/>
      <c r="R255" s="219">
        <f>R256+R262+R281+R307+R316+R334+R339</f>
        <v>0.033890000000000003</v>
      </c>
      <c r="S255" s="218"/>
      <c r="T255" s="220">
        <f>T256+T262+T281+T307+T316+T334+T339</f>
        <v>2.1097061999999998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1" t="s">
        <v>83</v>
      </c>
      <c r="AT255" s="222" t="s">
        <v>72</v>
      </c>
      <c r="AU255" s="222" t="s">
        <v>73</v>
      </c>
      <c r="AY255" s="221" t="s">
        <v>150</v>
      </c>
      <c r="BK255" s="223">
        <f>BK256+BK262+BK281+BK307+BK316+BK334+BK339</f>
        <v>0</v>
      </c>
    </row>
    <row r="256" s="12" customFormat="1" ht="22.8" customHeight="1">
      <c r="A256" s="12"/>
      <c r="B256" s="210"/>
      <c r="C256" s="211"/>
      <c r="D256" s="212" t="s">
        <v>72</v>
      </c>
      <c r="E256" s="224" t="s">
        <v>317</v>
      </c>
      <c r="F256" s="224" t="s">
        <v>318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SUM(P257:P261)</f>
        <v>0</v>
      </c>
      <c r="Q256" s="218"/>
      <c r="R256" s="219">
        <f>SUM(R257:R261)</f>
        <v>0</v>
      </c>
      <c r="S256" s="218"/>
      <c r="T256" s="220">
        <f>SUM(T257:T261)</f>
        <v>0.017999999999999999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83</v>
      </c>
      <c r="AT256" s="222" t="s">
        <v>72</v>
      </c>
      <c r="AU256" s="222" t="s">
        <v>81</v>
      </c>
      <c r="AY256" s="221" t="s">
        <v>150</v>
      </c>
      <c r="BK256" s="223">
        <f>SUM(BK257:BK261)</f>
        <v>0</v>
      </c>
    </row>
    <row r="257" s="2" customFormat="1" ht="24.15" customHeight="1">
      <c r="A257" s="38"/>
      <c r="B257" s="39"/>
      <c r="C257" s="226" t="s">
        <v>347</v>
      </c>
      <c r="D257" s="226" t="s">
        <v>152</v>
      </c>
      <c r="E257" s="227" t="s">
        <v>1067</v>
      </c>
      <c r="F257" s="228" t="s">
        <v>1068</v>
      </c>
      <c r="G257" s="229" t="s">
        <v>322</v>
      </c>
      <c r="H257" s="230">
        <v>1</v>
      </c>
      <c r="I257" s="231"/>
      <c r="J257" s="232">
        <f>ROUND(I257*H257,2)</f>
        <v>0</v>
      </c>
      <c r="K257" s="228" t="s">
        <v>156</v>
      </c>
      <c r="L257" s="44"/>
      <c r="M257" s="233" t="s">
        <v>1</v>
      </c>
      <c r="N257" s="234" t="s">
        <v>38</v>
      </c>
      <c r="O257" s="91"/>
      <c r="P257" s="235">
        <f>O257*H257</f>
        <v>0</v>
      </c>
      <c r="Q257" s="235">
        <v>0</v>
      </c>
      <c r="R257" s="235">
        <f>Q257*H257</f>
        <v>0</v>
      </c>
      <c r="S257" s="235">
        <v>0.017999999999999999</v>
      </c>
      <c r="T257" s="236">
        <f>S257*H257</f>
        <v>0.017999999999999999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7" t="s">
        <v>264</v>
      </c>
      <c r="AT257" s="237" t="s">
        <v>152</v>
      </c>
      <c r="AU257" s="237" t="s">
        <v>83</v>
      </c>
      <c r="AY257" s="17" t="s">
        <v>150</v>
      </c>
      <c r="BE257" s="238">
        <f>IF(N257="základní",J257,0)</f>
        <v>0</v>
      </c>
      <c r="BF257" s="238">
        <f>IF(N257="snížená",J257,0)</f>
        <v>0</v>
      </c>
      <c r="BG257" s="238">
        <f>IF(N257="zákl. přenesená",J257,0)</f>
        <v>0</v>
      </c>
      <c r="BH257" s="238">
        <f>IF(N257="sníž. přenesená",J257,0)</f>
        <v>0</v>
      </c>
      <c r="BI257" s="238">
        <f>IF(N257="nulová",J257,0)</f>
        <v>0</v>
      </c>
      <c r="BJ257" s="17" t="s">
        <v>81</v>
      </c>
      <c r="BK257" s="238">
        <f>ROUND(I257*H257,2)</f>
        <v>0</v>
      </c>
      <c r="BL257" s="17" t="s">
        <v>264</v>
      </c>
      <c r="BM257" s="237" t="s">
        <v>1069</v>
      </c>
    </row>
    <row r="258" s="2" customFormat="1">
      <c r="A258" s="38"/>
      <c r="B258" s="39"/>
      <c r="C258" s="40"/>
      <c r="D258" s="239" t="s">
        <v>159</v>
      </c>
      <c r="E258" s="40"/>
      <c r="F258" s="240" t="s">
        <v>1070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159</v>
      </c>
      <c r="AU258" s="17" t="s">
        <v>83</v>
      </c>
    </row>
    <row r="259" s="2" customFormat="1">
      <c r="A259" s="38"/>
      <c r="B259" s="39"/>
      <c r="C259" s="40"/>
      <c r="D259" s="244" t="s">
        <v>161</v>
      </c>
      <c r="E259" s="40"/>
      <c r="F259" s="245" t="s">
        <v>1071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161</v>
      </c>
      <c r="AU259" s="17" t="s">
        <v>83</v>
      </c>
    </row>
    <row r="260" s="15" customFormat="1">
      <c r="A260" s="15"/>
      <c r="B260" s="278"/>
      <c r="C260" s="279"/>
      <c r="D260" s="239" t="s">
        <v>163</v>
      </c>
      <c r="E260" s="280" t="s">
        <v>1</v>
      </c>
      <c r="F260" s="281" t="s">
        <v>1072</v>
      </c>
      <c r="G260" s="279"/>
      <c r="H260" s="280" t="s">
        <v>1</v>
      </c>
      <c r="I260" s="282"/>
      <c r="J260" s="279"/>
      <c r="K260" s="279"/>
      <c r="L260" s="283"/>
      <c r="M260" s="284"/>
      <c r="N260" s="285"/>
      <c r="O260" s="285"/>
      <c r="P260" s="285"/>
      <c r="Q260" s="285"/>
      <c r="R260" s="285"/>
      <c r="S260" s="285"/>
      <c r="T260" s="28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87" t="s">
        <v>163</v>
      </c>
      <c r="AU260" s="287" t="s">
        <v>83</v>
      </c>
      <c r="AV260" s="15" t="s">
        <v>81</v>
      </c>
      <c r="AW260" s="15" t="s">
        <v>30</v>
      </c>
      <c r="AX260" s="15" t="s">
        <v>73</v>
      </c>
      <c r="AY260" s="287" t="s">
        <v>150</v>
      </c>
    </row>
    <row r="261" s="13" customFormat="1">
      <c r="A261" s="13"/>
      <c r="B261" s="246"/>
      <c r="C261" s="247"/>
      <c r="D261" s="239" t="s">
        <v>163</v>
      </c>
      <c r="E261" s="248" t="s">
        <v>1</v>
      </c>
      <c r="F261" s="249" t="s">
        <v>81</v>
      </c>
      <c r="G261" s="247"/>
      <c r="H261" s="250">
        <v>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6" t="s">
        <v>163</v>
      </c>
      <c r="AU261" s="256" t="s">
        <v>83</v>
      </c>
      <c r="AV261" s="13" t="s">
        <v>83</v>
      </c>
      <c r="AW261" s="13" t="s">
        <v>30</v>
      </c>
      <c r="AX261" s="13" t="s">
        <v>81</v>
      </c>
      <c r="AY261" s="256" t="s">
        <v>150</v>
      </c>
    </row>
    <row r="262" s="12" customFormat="1" ht="22.8" customHeight="1">
      <c r="A262" s="12"/>
      <c r="B262" s="210"/>
      <c r="C262" s="211"/>
      <c r="D262" s="212" t="s">
        <v>72</v>
      </c>
      <c r="E262" s="224" t="s">
        <v>338</v>
      </c>
      <c r="F262" s="224" t="s">
        <v>339</v>
      </c>
      <c r="G262" s="211"/>
      <c r="H262" s="211"/>
      <c r="I262" s="214"/>
      <c r="J262" s="225">
        <f>BK262</f>
        <v>0</v>
      </c>
      <c r="K262" s="211"/>
      <c r="L262" s="216"/>
      <c r="M262" s="217"/>
      <c r="N262" s="218"/>
      <c r="O262" s="218"/>
      <c r="P262" s="219">
        <f>SUM(P263:P280)</f>
        <v>0</v>
      </c>
      <c r="Q262" s="218"/>
      <c r="R262" s="219">
        <f>SUM(R263:R280)</f>
        <v>0</v>
      </c>
      <c r="S262" s="218"/>
      <c r="T262" s="220">
        <f>SUM(T263:T280)</f>
        <v>1.355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21" t="s">
        <v>83</v>
      </c>
      <c r="AT262" s="222" t="s">
        <v>72</v>
      </c>
      <c r="AU262" s="222" t="s">
        <v>81</v>
      </c>
      <c r="AY262" s="221" t="s">
        <v>150</v>
      </c>
      <c r="BK262" s="223">
        <f>SUM(BK263:BK280)</f>
        <v>0</v>
      </c>
    </row>
    <row r="263" s="2" customFormat="1" ht="24.15" customHeight="1">
      <c r="A263" s="38"/>
      <c r="B263" s="39"/>
      <c r="C263" s="226" t="s">
        <v>354</v>
      </c>
      <c r="D263" s="226" t="s">
        <v>152</v>
      </c>
      <c r="E263" s="227" t="s">
        <v>341</v>
      </c>
      <c r="F263" s="228" t="s">
        <v>342</v>
      </c>
      <c r="G263" s="229" t="s">
        <v>224</v>
      </c>
      <c r="H263" s="230">
        <v>25</v>
      </c>
      <c r="I263" s="231"/>
      <c r="J263" s="232">
        <f>ROUND(I263*H263,2)</f>
        <v>0</v>
      </c>
      <c r="K263" s="228" t="s">
        <v>156</v>
      </c>
      <c r="L263" s="44"/>
      <c r="M263" s="233" t="s">
        <v>1</v>
      </c>
      <c r="N263" s="234" t="s">
        <v>38</v>
      </c>
      <c r="O263" s="91"/>
      <c r="P263" s="235">
        <f>O263*H263</f>
        <v>0</v>
      </c>
      <c r="Q263" s="235">
        <v>0</v>
      </c>
      <c r="R263" s="235">
        <f>Q263*H263</f>
        <v>0</v>
      </c>
      <c r="S263" s="235">
        <v>0.014</v>
      </c>
      <c r="T263" s="236">
        <f>S263*H263</f>
        <v>0.35000000000000003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7" t="s">
        <v>264</v>
      </c>
      <c r="AT263" s="237" t="s">
        <v>152</v>
      </c>
      <c r="AU263" s="237" t="s">
        <v>83</v>
      </c>
      <c r="AY263" s="17" t="s">
        <v>150</v>
      </c>
      <c r="BE263" s="238">
        <f>IF(N263="základní",J263,0)</f>
        <v>0</v>
      </c>
      <c r="BF263" s="238">
        <f>IF(N263="snížená",J263,0)</f>
        <v>0</v>
      </c>
      <c r="BG263" s="238">
        <f>IF(N263="zákl. přenesená",J263,0)</f>
        <v>0</v>
      </c>
      <c r="BH263" s="238">
        <f>IF(N263="sníž. přenesená",J263,0)</f>
        <v>0</v>
      </c>
      <c r="BI263" s="238">
        <f>IF(N263="nulová",J263,0)</f>
        <v>0</v>
      </c>
      <c r="BJ263" s="17" t="s">
        <v>81</v>
      </c>
      <c r="BK263" s="238">
        <f>ROUND(I263*H263,2)</f>
        <v>0</v>
      </c>
      <c r="BL263" s="17" t="s">
        <v>264</v>
      </c>
      <c r="BM263" s="237" t="s">
        <v>1073</v>
      </c>
    </row>
    <row r="264" s="2" customFormat="1">
      <c r="A264" s="38"/>
      <c r="B264" s="39"/>
      <c r="C264" s="40"/>
      <c r="D264" s="239" t="s">
        <v>159</v>
      </c>
      <c r="E264" s="40"/>
      <c r="F264" s="240" t="s">
        <v>344</v>
      </c>
      <c r="G264" s="40"/>
      <c r="H264" s="40"/>
      <c r="I264" s="241"/>
      <c r="J264" s="40"/>
      <c r="K264" s="40"/>
      <c r="L264" s="44"/>
      <c r="M264" s="242"/>
      <c r="N264" s="243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159</v>
      </c>
      <c r="AU264" s="17" t="s">
        <v>83</v>
      </c>
    </row>
    <row r="265" s="2" customFormat="1">
      <c r="A265" s="38"/>
      <c r="B265" s="39"/>
      <c r="C265" s="40"/>
      <c r="D265" s="244" t="s">
        <v>161</v>
      </c>
      <c r="E265" s="40"/>
      <c r="F265" s="245" t="s">
        <v>345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161</v>
      </c>
      <c r="AU265" s="17" t="s">
        <v>83</v>
      </c>
    </row>
    <row r="266" s="13" customFormat="1">
      <c r="A266" s="13"/>
      <c r="B266" s="246"/>
      <c r="C266" s="247"/>
      <c r="D266" s="239" t="s">
        <v>163</v>
      </c>
      <c r="E266" s="248" t="s">
        <v>1</v>
      </c>
      <c r="F266" s="249" t="s">
        <v>1074</v>
      </c>
      <c r="G266" s="247"/>
      <c r="H266" s="250">
        <v>10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6" t="s">
        <v>163</v>
      </c>
      <c r="AU266" s="256" t="s">
        <v>83</v>
      </c>
      <c r="AV266" s="13" t="s">
        <v>83</v>
      </c>
      <c r="AW266" s="13" t="s">
        <v>30</v>
      </c>
      <c r="AX266" s="13" t="s">
        <v>73</v>
      </c>
      <c r="AY266" s="256" t="s">
        <v>150</v>
      </c>
    </row>
    <row r="267" s="13" customFormat="1">
      <c r="A267" s="13"/>
      <c r="B267" s="246"/>
      <c r="C267" s="247"/>
      <c r="D267" s="239" t="s">
        <v>163</v>
      </c>
      <c r="E267" s="248" t="s">
        <v>1</v>
      </c>
      <c r="F267" s="249" t="s">
        <v>1075</v>
      </c>
      <c r="G267" s="247"/>
      <c r="H267" s="250">
        <v>25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6" t="s">
        <v>163</v>
      </c>
      <c r="AU267" s="256" t="s">
        <v>83</v>
      </c>
      <c r="AV267" s="13" t="s">
        <v>83</v>
      </c>
      <c r="AW267" s="13" t="s">
        <v>30</v>
      </c>
      <c r="AX267" s="13" t="s">
        <v>81</v>
      </c>
      <c r="AY267" s="256" t="s">
        <v>150</v>
      </c>
    </row>
    <row r="268" s="2" customFormat="1" ht="16.5" customHeight="1">
      <c r="A268" s="38"/>
      <c r="B268" s="39"/>
      <c r="C268" s="226" t="s">
        <v>360</v>
      </c>
      <c r="D268" s="226" t="s">
        <v>152</v>
      </c>
      <c r="E268" s="227" t="s">
        <v>348</v>
      </c>
      <c r="F268" s="228" t="s">
        <v>349</v>
      </c>
      <c r="G268" s="229" t="s">
        <v>176</v>
      </c>
      <c r="H268" s="230">
        <v>25</v>
      </c>
      <c r="I268" s="231"/>
      <c r="J268" s="232">
        <f>ROUND(I268*H268,2)</f>
        <v>0</v>
      </c>
      <c r="K268" s="228" t="s">
        <v>156</v>
      </c>
      <c r="L268" s="44"/>
      <c r="M268" s="233" t="s">
        <v>1</v>
      </c>
      <c r="N268" s="234" t="s">
        <v>38</v>
      </c>
      <c r="O268" s="91"/>
      <c r="P268" s="235">
        <f>O268*H268</f>
        <v>0</v>
      </c>
      <c r="Q268" s="235">
        <v>0</v>
      </c>
      <c r="R268" s="235">
        <f>Q268*H268</f>
        <v>0</v>
      </c>
      <c r="S268" s="235">
        <v>0.014999999999999999</v>
      </c>
      <c r="T268" s="236">
        <f>S268*H268</f>
        <v>0.375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7" t="s">
        <v>264</v>
      </c>
      <c r="AT268" s="237" t="s">
        <v>152</v>
      </c>
      <c r="AU268" s="237" t="s">
        <v>83</v>
      </c>
      <c r="AY268" s="17" t="s">
        <v>150</v>
      </c>
      <c r="BE268" s="238">
        <f>IF(N268="základní",J268,0)</f>
        <v>0</v>
      </c>
      <c r="BF268" s="238">
        <f>IF(N268="snížená",J268,0)</f>
        <v>0</v>
      </c>
      <c r="BG268" s="238">
        <f>IF(N268="zákl. přenesená",J268,0)</f>
        <v>0</v>
      </c>
      <c r="BH268" s="238">
        <f>IF(N268="sníž. přenesená",J268,0)</f>
        <v>0</v>
      </c>
      <c r="BI268" s="238">
        <f>IF(N268="nulová",J268,0)</f>
        <v>0</v>
      </c>
      <c r="BJ268" s="17" t="s">
        <v>81</v>
      </c>
      <c r="BK268" s="238">
        <f>ROUND(I268*H268,2)</f>
        <v>0</v>
      </c>
      <c r="BL268" s="17" t="s">
        <v>264</v>
      </c>
      <c r="BM268" s="237" t="s">
        <v>1076</v>
      </c>
    </row>
    <row r="269" s="2" customFormat="1">
      <c r="A269" s="38"/>
      <c r="B269" s="39"/>
      <c r="C269" s="40"/>
      <c r="D269" s="239" t="s">
        <v>159</v>
      </c>
      <c r="E269" s="40"/>
      <c r="F269" s="240" t="s">
        <v>351</v>
      </c>
      <c r="G269" s="40"/>
      <c r="H269" s="40"/>
      <c r="I269" s="241"/>
      <c r="J269" s="40"/>
      <c r="K269" s="40"/>
      <c r="L269" s="44"/>
      <c r="M269" s="242"/>
      <c r="N269" s="243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159</v>
      </c>
      <c r="AU269" s="17" t="s">
        <v>83</v>
      </c>
    </row>
    <row r="270" s="2" customFormat="1">
      <c r="A270" s="38"/>
      <c r="B270" s="39"/>
      <c r="C270" s="40"/>
      <c r="D270" s="244" t="s">
        <v>161</v>
      </c>
      <c r="E270" s="40"/>
      <c r="F270" s="245" t="s">
        <v>352</v>
      </c>
      <c r="G270" s="40"/>
      <c r="H270" s="40"/>
      <c r="I270" s="241"/>
      <c r="J270" s="40"/>
      <c r="K270" s="40"/>
      <c r="L270" s="44"/>
      <c r="M270" s="242"/>
      <c r="N270" s="243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161</v>
      </c>
      <c r="AU270" s="17" t="s">
        <v>83</v>
      </c>
    </row>
    <row r="271" s="15" customFormat="1">
      <c r="A271" s="15"/>
      <c r="B271" s="278"/>
      <c r="C271" s="279"/>
      <c r="D271" s="239" t="s">
        <v>163</v>
      </c>
      <c r="E271" s="280" t="s">
        <v>1</v>
      </c>
      <c r="F271" s="281" t="s">
        <v>353</v>
      </c>
      <c r="G271" s="279"/>
      <c r="H271" s="280" t="s">
        <v>1</v>
      </c>
      <c r="I271" s="282"/>
      <c r="J271" s="279"/>
      <c r="K271" s="279"/>
      <c r="L271" s="283"/>
      <c r="M271" s="284"/>
      <c r="N271" s="285"/>
      <c r="O271" s="285"/>
      <c r="P271" s="285"/>
      <c r="Q271" s="285"/>
      <c r="R271" s="285"/>
      <c r="S271" s="285"/>
      <c r="T271" s="28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87" t="s">
        <v>163</v>
      </c>
      <c r="AU271" s="287" t="s">
        <v>83</v>
      </c>
      <c r="AV271" s="15" t="s">
        <v>81</v>
      </c>
      <c r="AW271" s="15" t="s">
        <v>30</v>
      </c>
      <c r="AX271" s="15" t="s">
        <v>73</v>
      </c>
      <c r="AY271" s="287" t="s">
        <v>150</v>
      </c>
    </row>
    <row r="272" s="13" customFormat="1">
      <c r="A272" s="13"/>
      <c r="B272" s="246"/>
      <c r="C272" s="247"/>
      <c r="D272" s="239" t="s">
        <v>163</v>
      </c>
      <c r="E272" s="248" t="s">
        <v>1</v>
      </c>
      <c r="F272" s="249" t="s">
        <v>1075</v>
      </c>
      <c r="G272" s="247"/>
      <c r="H272" s="250">
        <v>25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6" t="s">
        <v>163</v>
      </c>
      <c r="AU272" s="256" t="s">
        <v>83</v>
      </c>
      <c r="AV272" s="13" t="s">
        <v>83</v>
      </c>
      <c r="AW272" s="13" t="s">
        <v>30</v>
      </c>
      <c r="AX272" s="13" t="s">
        <v>81</v>
      </c>
      <c r="AY272" s="256" t="s">
        <v>150</v>
      </c>
    </row>
    <row r="273" s="2" customFormat="1" ht="24.15" customHeight="1">
      <c r="A273" s="38"/>
      <c r="B273" s="39"/>
      <c r="C273" s="226" t="s">
        <v>180</v>
      </c>
      <c r="D273" s="226" t="s">
        <v>152</v>
      </c>
      <c r="E273" s="227" t="s">
        <v>1077</v>
      </c>
      <c r="F273" s="228" t="s">
        <v>1078</v>
      </c>
      <c r="G273" s="229" t="s">
        <v>176</v>
      </c>
      <c r="H273" s="230">
        <v>9</v>
      </c>
      <c r="I273" s="231"/>
      <c r="J273" s="232">
        <f>ROUND(I273*H273,2)</f>
        <v>0</v>
      </c>
      <c r="K273" s="228" t="s">
        <v>156</v>
      </c>
      <c r="L273" s="44"/>
      <c r="M273" s="233" t="s">
        <v>1</v>
      </c>
      <c r="N273" s="234" t="s">
        <v>38</v>
      </c>
      <c r="O273" s="91"/>
      <c r="P273" s="235">
        <f>O273*H273</f>
        <v>0</v>
      </c>
      <c r="Q273" s="235">
        <v>0</v>
      </c>
      <c r="R273" s="235">
        <f>Q273*H273</f>
        <v>0</v>
      </c>
      <c r="S273" s="235">
        <v>0.029999999999999999</v>
      </c>
      <c r="T273" s="236">
        <f>S273*H273</f>
        <v>0.27000000000000002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7" t="s">
        <v>264</v>
      </c>
      <c r="AT273" s="237" t="s">
        <v>152</v>
      </c>
      <c r="AU273" s="237" t="s">
        <v>83</v>
      </c>
      <c r="AY273" s="17" t="s">
        <v>150</v>
      </c>
      <c r="BE273" s="238">
        <f>IF(N273="základní",J273,0)</f>
        <v>0</v>
      </c>
      <c r="BF273" s="238">
        <f>IF(N273="snížená",J273,0)</f>
        <v>0</v>
      </c>
      <c r="BG273" s="238">
        <f>IF(N273="zákl. přenesená",J273,0)</f>
        <v>0</v>
      </c>
      <c r="BH273" s="238">
        <f>IF(N273="sníž. přenesená",J273,0)</f>
        <v>0</v>
      </c>
      <c r="BI273" s="238">
        <f>IF(N273="nulová",J273,0)</f>
        <v>0</v>
      </c>
      <c r="BJ273" s="17" t="s">
        <v>81</v>
      </c>
      <c r="BK273" s="238">
        <f>ROUND(I273*H273,2)</f>
        <v>0</v>
      </c>
      <c r="BL273" s="17" t="s">
        <v>264</v>
      </c>
      <c r="BM273" s="237" t="s">
        <v>1079</v>
      </c>
    </row>
    <row r="274" s="2" customFormat="1">
      <c r="A274" s="38"/>
      <c r="B274" s="39"/>
      <c r="C274" s="40"/>
      <c r="D274" s="239" t="s">
        <v>159</v>
      </c>
      <c r="E274" s="40"/>
      <c r="F274" s="240" t="s">
        <v>1080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159</v>
      </c>
      <c r="AU274" s="17" t="s">
        <v>83</v>
      </c>
    </row>
    <row r="275" s="2" customFormat="1">
      <c r="A275" s="38"/>
      <c r="B275" s="39"/>
      <c r="C275" s="40"/>
      <c r="D275" s="244" t="s">
        <v>161</v>
      </c>
      <c r="E275" s="40"/>
      <c r="F275" s="245" t="s">
        <v>1081</v>
      </c>
      <c r="G275" s="40"/>
      <c r="H275" s="40"/>
      <c r="I275" s="241"/>
      <c r="J275" s="40"/>
      <c r="K275" s="40"/>
      <c r="L275" s="44"/>
      <c r="M275" s="242"/>
      <c r="N275" s="243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161</v>
      </c>
      <c r="AU275" s="17" t="s">
        <v>83</v>
      </c>
    </row>
    <row r="276" s="13" customFormat="1">
      <c r="A276" s="13"/>
      <c r="B276" s="246"/>
      <c r="C276" s="247"/>
      <c r="D276" s="239" t="s">
        <v>163</v>
      </c>
      <c r="E276" s="248" t="s">
        <v>1</v>
      </c>
      <c r="F276" s="249" t="s">
        <v>1082</v>
      </c>
      <c r="G276" s="247"/>
      <c r="H276" s="250">
        <v>9</v>
      </c>
      <c r="I276" s="251"/>
      <c r="J276" s="247"/>
      <c r="K276" s="247"/>
      <c r="L276" s="252"/>
      <c r="M276" s="253"/>
      <c r="N276" s="254"/>
      <c r="O276" s="254"/>
      <c r="P276" s="254"/>
      <c r="Q276" s="254"/>
      <c r="R276" s="254"/>
      <c r="S276" s="254"/>
      <c r="T276" s="25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6" t="s">
        <v>163</v>
      </c>
      <c r="AU276" s="256" t="s">
        <v>83</v>
      </c>
      <c r="AV276" s="13" t="s">
        <v>83</v>
      </c>
      <c r="AW276" s="13" t="s">
        <v>30</v>
      </c>
      <c r="AX276" s="13" t="s">
        <v>81</v>
      </c>
      <c r="AY276" s="256" t="s">
        <v>150</v>
      </c>
    </row>
    <row r="277" s="2" customFormat="1" ht="24.15" customHeight="1">
      <c r="A277" s="38"/>
      <c r="B277" s="39"/>
      <c r="C277" s="226" t="s">
        <v>375</v>
      </c>
      <c r="D277" s="226" t="s">
        <v>152</v>
      </c>
      <c r="E277" s="227" t="s">
        <v>753</v>
      </c>
      <c r="F277" s="228" t="s">
        <v>754</v>
      </c>
      <c r="G277" s="229" t="s">
        <v>176</v>
      </c>
      <c r="H277" s="230">
        <v>9</v>
      </c>
      <c r="I277" s="231"/>
      <c r="J277" s="232">
        <f>ROUND(I277*H277,2)</f>
        <v>0</v>
      </c>
      <c r="K277" s="228" t="s">
        <v>156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0.040000000000000001</v>
      </c>
      <c r="T277" s="236">
        <f>S277*H277</f>
        <v>0.35999999999999999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264</v>
      </c>
      <c r="AT277" s="237" t="s">
        <v>152</v>
      </c>
      <c r="AU277" s="237" t="s">
        <v>83</v>
      </c>
      <c r="AY277" s="17" t="s">
        <v>150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81</v>
      </c>
      <c r="BK277" s="238">
        <f>ROUND(I277*H277,2)</f>
        <v>0</v>
      </c>
      <c r="BL277" s="17" t="s">
        <v>264</v>
      </c>
      <c r="BM277" s="237" t="s">
        <v>1083</v>
      </c>
    </row>
    <row r="278" s="2" customFormat="1">
      <c r="A278" s="38"/>
      <c r="B278" s="39"/>
      <c r="C278" s="40"/>
      <c r="D278" s="239" t="s">
        <v>159</v>
      </c>
      <c r="E278" s="40"/>
      <c r="F278" s="240" t="s">
        <v>756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159</v>
      </c>
      <c r="AU278" s="17" t="s">
        <v>83</v>
      </c>
    </row>
    <row r="279" s="2" customFormat="1">
      <c r="A279" s="38"/>
      <c r="B279" s="39"/>
      <c r="C279" s="40"/>
      <c r="D279" s="244" t="s">
        <v>161</v>
      </c>
      <c r="E279" s="40"/>
      <c r="F279" s="245" t="s">
        <v>757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161</v>
      </c>
      <c r="AU279" s="17" t="s">
        <v>83</v>
      </c>
    </row>
    <row r="280" s="13" customFormat="1">
      <c r="A280" s="13"/>
      <c r="B280" s="246"/>
      <c r="C280" s="247"/>
      <c r="D280" s="239" t="s">
        <v>163</v>
      </c>
      <c r="E280" s="248" t="s">
        <v>1</v>
      </c>
      <c r="F280" s="249" t="s">
        <v>1082</v>
      </c>
      <c r="G280" s="247"/>
      <c r="H280" s="250">
        <v>9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163</v>
      </c>
      <c r="AU280" s="256" t="s">
        <v>83</v>
      </c>
      <c r="AV280" s="13" t="s">
        <v>83</v>
      </c>
      <c r="AW280" s="13" t="s">
        <v>30</v>
      </c>
      <c r="AX280" s="13" t="s">
        <v>81</v>
      </c>
      <c r="AY280" s="256" t="s">
        <v>150</v>
      </c>
    </row>
    <row r="281" s="12" customFormat="1" ht="22.8" customHeight="1">
      <c r="A281" s="12"/>
      <c r="B281" s="210"/>
      <c r="C281" s="211"/>
      <c r="D281" s="212" t="s">
        <v>72</v>
      </c>
      <c r="E281" s="224" t="s">
        <v>520</v>
      </c>
      <c r="F281" s="224" t="s">
        <v>521</v>
      </c>
      <c r="G281" s="211"/>
      <c r="H281" s="211"/>
      <c r="I281" s="214"/>
      <c r="J281" s="225">
        <f>BK281</f>
        <v>0</v>
      </c>
      <c r="K281" s="211"/>
      <c r="L281" s="216"/>
      <c r="M281" s="217"/>
      <c r="N281" s="218"/>
      <c r="O281" s="218"/>
      <c r="P281" s="219">
        <f>SUM(P282:P306)</f>
        <v>0</v>
      </c>
      <c r="Q281" s="218"/>
      <c r="R281" s="219">
        <f>SUM(R282:R306)</f>
        <v>0</v>
      </c>
      <c r="S281" s="218"/>
      <c r="T281" s="220">
        <f>SUM(T282:T306)</f>
        <v>0.27852499999999997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83</v>
      </c>
      <c r="AT281" s="222" t="s">
        <v>72</v>
      </c>
      <c r="AU281" s="222" t="s">
        <v>81</v>
      </c>
      <c r="AY281" s="221" t="s">
        <v>150</v>
      </c>
      <c r="BK281" s="223">
        <f>SUM(BK282:BK306)</f>
        <v>0</v>
      </c>
    </row>
    <row r="282" s="2" customFormat="1" ht="16.5" customHeight="1">
      <c r="A282" s="38"/>
      <c r="B282" s="39"/>
      <c r="C282" s="226" t="s">
        <v>384</v>
      </c>
      <c r="D282" s="226" t="s">
        <v>152</v>
      </c>
      <c r="E282" s="227" t="s">
        <v>1084</v>
      </c>
      <c r="F282" s="228" t="s">
        <v>1085</v>
      </c>
      <c r="G282" s="229" t="s">
        <v>176</v>
      </c>
      <c r="H282" s="230">
        <v>25</v>
      </c>
      <c r="I282" s="231"/>
      <c r="J282" s="232">
        <f>ROUND(I282*H282,2)</f>
        <v>0</v>
      </c>
      <c r="K282" s="228" t="s">
        <v>156</v>
      </c>
      <c r="L282" s="44"/>
      <c r="M282" s="233" t="s">
        <v>1</v>
      </c>
      <c r="N282" s="234" t="s">
        <v>38</v>
      </c>
      <c r="O282" s="91"/>
      <c r="P282" s="235">
        <f>O282*H282</f>
        <v>0</v>
      </c>
      <c r="Q282" s="235">
        <v>0</v>
      </c>
      <c r="R282" s="235">
        <f>Q282*H282</f>
        <v>0</v>
      </c>
      <c r="S282" s="235">
        <v>0.0057099999999999998</v>
      </c>
      <c r="T282" s="236">
        <f>S282*H282</f>
        <v>0.14274999999999999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7" t="s">
        <v>264</v>
      </c>
      <c r="AT282" s="237" t="s">
        <v>152</v>
      </c>
      <c r="AU282" s="237" t="s">
        <v>83</v>
      </c>
      <c r="AY282" s="17" t="s">
        <v>150</v>
      </c>
      <c r="BE282" s="238">
        <f>IF(N282="základní",J282,0)</f>
        <v>0</v>
      </c>
      <c r="BF282" s="238">
        <f>IF(N282="snížená",J282,0)</f>
        <v>0</v>
      </c>
      <c r="BG282" s="238">
        <f>IF(N282="zákl. přenesená",J282,0)</f>
        <v>0</v>
      </c>
      <c r="BH282" s="238">
        <f>IF(N282="sníž. přenesená",J282,0)</f>
        <v>0</v>
      </c>
      <c r="BI282" s="238">
        <f>IF(N282="nulová",J282,0)</f>
        <v>0</v>
      </c>
      <c r="BJ282" s="17" t="s">
        <v>81</v>
      </c>
      <c r="BK282" s="238">
        <f>ROUND(I282*H282,2)</f>
        <v>0</v>
      </c>
      <c r="BL282" s="17" t="s">
        <v>264</v>
      </c>
      <c r="BM282" s="237" t="s">
        <v>1086</v>
      </c>
    </row>
    <row r="283" s="2" customFormat="1">
      <c r="A283" s="38"/>
      <c r="B283" s="39"/>
      <c r="C283" s="40"/>
      <c r="D283" s="239" t="s">
        <v>159</v>
      </c>
      <c r="E283" s="40"/>
      <c r="F283" s="240" t="s">
        <v>1087</v>
      </c>
      <c r="G283" s="40"/>
      <c r="H283" s="40"/>
      <c r="I283" s="241"/>
      <c r="J283" s="40"/>
      <c r="K283" s="40"/>
      <c r="L283" s="44"/>
      <c r="M283" s="242"/>
      <c r="N283" s="243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159</v>
      </c>
      <c r="AU283" s="17" t="s">
        <v>83</v>
      </c>
    </row>
    <row r="284" s="2" customFormat="1">
      <c r="A284" s="38"/>
      <c r="B284" s="39"/>
      <c r="C284" s="40"/>
      <c r="D284" s="244" t="s">
        <v>161</v>
      </c>
      <c r="E284" s="40"/>
      <c r="F284" s="245" t="s">
        <v>1088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161</v>
      </c>
      <c r="AU284" s="17" t="s">
        <v>83</v>
      </c>
    </row>
    <row r="285" s="15" customFormat="1">
      <c r="A285" s="15"/>
      <c r="B285" s="278"/>
      <c r="C285" s="279"/>
      <c r="D285" s="239" t="s">
        <v>163</v>
      </c>
      <c r="E285" s="280" t="s">
        <v>1</v>
      </c>
      <c r="F285" s="281" t="s">
        <v>353</v>
      </c>
      <c r="G285" s="279"/>
      <c r="H285" s="280" t="s">
        <v>1</v>
      </c>
      <c r="I285" s="282"/>
      <c r="J285" s="279"/>
      <c r="K285" s="279"/>
      <c r="L285" s="283"/>
      <c r="M285" s="284"/>
      <c r="N285" s="285"/>
      <c r="O285" s="285"/>
      <c r="P285" s="285"/>
      <c r="Q285" s="285"/>
      <c r="R285" s="285"/>
      <c r="S285" s="285"/>
      <c r="T285" s="28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87" t="s">
        <v>163</v>
      </c>
      <c r="AU285" s="287" t="s">
        <v>83</v>
      </c>
      <c r="AV285" s="15" t="s">
        <v>81</v>
      </c>
      <c r="AW285" s="15" t="s">
        <v>30</v>
      </c>
      <c r="AX285" s="15" t="s">
        <v>73</v>
      </c>
      <c r="AY285" s="287" t="s">
        <v>150</v>
      </c>
    </row>
    <row r="286" s="13" customFormat="1">
      <c r="A286" s="13"/>
      <c r="B286" s="246"/>
      <c r="C286" s="247"/>
      <c r="D286" s="239" t="s">
        <v>163</v>
      </c>
      <c r="E286" s="248" t="s">
        <v>1</v>
      </c>
      <c r="F286" s="249" t="s">
        <v>1075</v>
      </c>
      <c r="G286" s="247"/>
      <c r="H286" s="250">
        <v>25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6" t="s">
        <v>163</v>
      </c>
      <c r="AU286" s="256" t="s">
        <v>83</v>
      </c>
      <c r="AV286" s="13" t="s">
        <v>83</v>
      </c>
      <c r="AW286" s="13" t="s">
        <v>30</v>
      </c>
      <c r="AX286" s="13" t="s">
        <v>81</v>
      </c>
      <c r="AY286" s="256" t="s">
        <v>150</v>
      </c>
    </row>
    <row r="287" s="2" customFormat="1" ht="16.5" customHeight="1">
      <c r="A287" s="38"/>
      <c r="B287" s="39"/>
      <c r="C287" s="226" t="s">
        <v>389</v>
      </c>
      <c r="D287" s="226" t="s">
        <v>152</v>
      </c>
      <c r="E287" s="227" t="s">
        <v>522</v>
      </c>
      <c r="F287" s="228" t="s">
        <v>523</v>
      </c>
      <c r="G287" s="229" t="s">
        <v>224</v>
      </c>
      <c r="H287" s="230">
        <v>20</v>
      </c>
      <c r="I287" s="231"/>
      <c r="J287" s="232">
        <f>ROUND(I287*H287,2)</f>
        <v>0</v>
      </c>
      <c r="K287" s="228" t="s">
        <v>156</v>
      </c>
      <c r="L287" s="44"/>
      <c r="M287" s="233" t="s">
        <v>1</v>
      </c>
      <c r="N287" s="234" t="s">
        <v>38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0.0016999999999999999</v>
      </c>
      <c r="T287" s="236">
        <f>S287*H287</f>
        <v>0.033999999999999996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264</v>
      </c>
      <c r="AT287" s="237" t="s">
        <v>152</v>
      </c>
      <c r="AU287" s="237" t="s">
        <v>83</v>
      </c>
      <c r="AY287" s="17" t="s">
        <v>150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81</v>
      </c>
      <c r="BK287" s="238">
        <f>ROUND(I287*H287,2)</f>
        <v>0</v>
      </c>
      <c r="BL287" s="17" t="s">
        <v>264</v>
      </c>
      <c r="BM287" s="237" t="s">
        <v>1089</v>
      </c>
    </row>
    <row r="288" s="2" customFormat="1">
      <c r="A288" s="38"/>
      <c r="B288" s="39"/>
      <c r="C288" s="40"/>
      <c r="D288" s="239" t="s">
        <v>159</v>
      </c>
      <c r="E288" s="40"/>
      <c r="F288" s="240" t="s">
        <v>525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159</v>
      </c>
      <c r="AU288" s="17" t="s">
        <v>83</v>
      </c>
    </row>
    <row r="289" s="2" customFormat="1">
      <c r="A289" s="38"/>
      <c r="B289" s="39"/>
      <c r="C289" s="40"/>
      <c r="D289" s="244" t="s">
        <v>161</v>
      </c>
      <c r="E289" s="40"/>
      <c r="F289" s="245" t="s">
        <v>526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161</v>
      </c>
      <c r="AU289" s="17" t="s">
        <v>83</v>
      </c>
    </row>
    <row r="290" s="13" customFormat="1">
      <c r="A290" s="13"/>
      <c r="B290" s="246"/>
      <c r="C290" s="247"/>
      <c r="D290" s="239" t="s">
        <v>163</v>
      </c>
      <c r="E290" s="248" t="s">
        <v>1</v>
      </c>
      <c r="F290" s="249" t="s">
        <v>1090</v>
      </c>
      <c r="G290" s="247"/>
      <c r="H290" s="250">
        <v>20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163</v>
      </c>
      <c r="AU290" s="256" t="s">
        <v>83</v>
      </c>
      <c r="AV290" s="13" t="s">
        <v>83</v>
      </c>
      <c r="AW290" s="13" t="s">
        <v>30</v>
      </c>
      <c r="AX290" s="13" t="s">
        <v>81</v>
      </c>
      <c r="AY290" s="256" t="s">
        <v>150</v>
      </c>
    </row>
    <row r="291" s="2" customFormat="1" ht="16.5" customHeight="1">
      <c r="A291" s="38"/>
      <c r="B291" s="39"/>
      <c r="C291" s="226" t="s">
        <v>399</v>
      </c>
      <c r="D291" s="226" t="s">
        <v>152</v>
      </c>
      <c r="E291" s="227" t="s">
        <v>533</v>
      </c>
      <c r="F291" s="228" t="s">
        <v>534</v>
      </c>
      <c r="G291" s="229" t="s">
        <v>224</v>
      </c>
      <c r="H291" s="230">
        <v>5.5</v>
      </c>
      <c r="I291" s="231"/>
      <c r="J291" s="232">
        <f>ROUND(I291*H291,2)</f>
        <v>0</v>
      </c>
      <c r="K291" s="228" t="s">
        <v>156</v>
      </c>
      <c r="L291" s="44"/>
      <c r="M291" s="233" t="s">
        <v>1</v>
      </c>
      <c r="N291" s="234" t="s">
        <v>38</v>
      </c>
      <c r="O291" s="91"/>
      <c r="P291" s="235">
        <f>O291*H291</f>
        <v>0</v>
      </c>
      <c r="Q291" s="235">
        <v>0</v>
      </c>
      <c r="R291" s="235">
        <f>Q291*H291</f>
        <v>0</v>
      </c>
      <c r="S291" s="235">
        <v>0.00167</v>
      </c>
      <c r="T291" s="236">
        <f>S291*H291</f>
        <v>0.0091850000000000005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7" t="s">
        <v>264</v>
      </c>
      <c r="AT291" s="237" t="s">
        <v>152</v>
      </c>
      <c r="AU291" s="237" t="s">
        <v>83</v>
      </c>
      <c r="AY291" s="17" t="s">
        <v>150</v>
      </c>
      <c r="BE291" s="238">
        <f>IF(N291="základní",J291,0)</f>
        <v>0</v>
      </c>
      <c r="BF291" s="238">
        <f>IF(N291="snížená",J291,0)</f>
        <v>0</v>
      </c>
      <c r="BG291" s="238">
        <f>IF(N291="zákl. přenesená",J291,0)</f>
        <v>0</v>
      </c>
      <c r="BH291" s="238">
        <f>IF(N291="sníž. přenesená",J291,0)</f>
        <v>0</v>
      </c>
      <c r="BI291" s="238">
        <f>IF(N291="nulová",J291,0)</f>
        <v>0</v>
      </c>
      <c r="BJ291" s="17" t="s">
        <v>81</v>
      </c>
      <c r="BK291" s="238">
        <f>ROUND(I291*H291,2)</f>
        <v>0</v>
      </c>
      <c r="BL291" s="17" t="s">
        <v>264</v>
      </c>
      <c r="BM291" s="237" t="s">
        <v>1091</v>
      </c>
    </row>
    <row r="292" s="2" customFormat="1">
      <c r="A292" s="38"/>
      <c r="B292" s="39"/>
      <c r="C292" s="40"/>
      <c r="D292" s="239" t="s">
        <v>159</v>
      </c>
      <c r="E292" s="40"/>
      <c r="F292" s="240" t="s">
        <v>536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159</v>
      </c>
      <c r="AU292" s="17" t="s">
        <v>83</v>
      </c>
    </row>
    <row r="293" s="2" customFormat="1">
      <c r="A293" s="38"/>
      <c r="B293" s="39"/>
      <c r="C293" s="40"/>
      <c r="D293" s="244" t="s">
        <v>161</v>
      </c>
      <c r="E293" s="40"/>
      <c r="F293" s="245" t="s">
        <v>537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161</v>
      </c>
      <c r="AU293" s="17" t="s">
        <v>83</v>
      </c>
    </row>
    <row r="294" s="13" customFormat="1">
      <c r="A294" s="13"/>
      <c r="B294" s="246"/>
      <c r="C294" s="247"/>
      <c r="D294" s="239" t="s">
        <v>163</v>
      </c>
      <c r="E294" s="248" t="s">
        <v>1</v>
      </c>
      <c r="F294" s="249" t="s">
        <v>1092</v>
      </c>
      <c r="G294" s="247"/>
      <c r="H294" s="250">
        <v>5.5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163</v>
      </c>
      <c r="AU294" s="256" t="s">
        <v>83</v>
      </c>
      <c r="AV294" s="13" t="s">
        <v>83</v>
      </c>
      <c r="AW294" s="13" t="s">
        <v>30</v>
      </c>
      <c r="AX294" s="13" t="s">
        <v>81</v>
      </c>
      <c r="AY294" s="256" t="s">
        <v>150</v>
      </c>
    </row>
    <row r="295" s="2" customFormat="1" ht="16.5" customHeight="1">
      <c r="A295" s="38"/>
      <c r="B295" s="39"/>
      <c r="C295" s="226" t="s">
        <v>408</v>
      </c>
      <c r="D295" s="226" t="s">
        <v>152</v>
      </c>
      <c r="E295" s="227" t="s">
        <v>539</v>
      </c>
      <c r="F295" s="228" t="s">
        <v>540</v>
      </c>
      <c r="G295" s="229" t="s">
        <v>224</v>
      </c>
      <c r="H295" s="230">
        <v>5</v>
      </c>
      <c r="I295" s="231"/>
      <c r="J295" s="232">
        <f>ROUND(I295*H295,2)</f>
        <v>0</v>
      </c>
      <c r="K295" s="228" t="s">
        <v>156</v>
      </c>
      <c r="L295" s="44"/>
      <c r="M295" s="233" t="s">
        <v>1</v>
      </c>
      <c r="N295" s="234" t="s">
        <v>38</v>
      </c>
      <c r="O295" s="91"/>
      <c r="P295" s="235">
        <f>O295*H295</f>
        <v>0</v>
      </c>
      <c r="Q295" s="235">
        <v>0</v>
      </c>
      <c r="R295" s="235">
        <f>Q295*H295</f>
        <v>0</v>
      </c>
      <c r="S295" s="235">
        <v>0.0025999999999999999</v>
      </c>
      <c r="T295" s="236">
        <f>S295*H295</f>
        <v>0.012999999999999999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7" t="s">
        <v>264</v>
      </c>
      <c r="AT295" s="237" t="s">
        <v>152</v>
      </c>
      <c r="AU295" s="237" t="s">
        <v>83</v>
      </c>
      <c r="AY295" s="17" t="s">
        <v>150</v>
      </c>
      <c r="BE295" s="238">
        <f>IF(N295="základní",J295,0)</f>
        <v>0</v>
      </c>
      <c r="BF295" s="238">
        <f>IF(N295="snížená",J295,0)</f>
        <v>0</v>
      </c>
      <c r="BG295" s="238">
        <f>IF(N295="zákl. přenesená",J295,0)</f>
        <v>0</v>
      </c>
      <c r="BH295" s="238">
        <f>IF(N295="sníž. přenesená",J295,0)</f>
        <v>0</v>
      </c>
      <c r="BI295" s="238">
        <f>IF(N295="nulová",J295,0)</f>
        <v>0</v>
      </c>
      <c r="BJ295" s="17" t="s">
        <v>81</v>
      </c>
      <c r="BK295" s="238">
        <f>ROUND(I295*H295,2)</f>
        <v>0</v>
      </c>
      <c r="BL295" s="17" t="s">
        <v>264</v>
      </c>
      <c r="BM295" s="237" t="s">
        <v>1093</v>
      </c>
    </row>
    <row r="296" s="2" customFormat="1">
      <c r="A296" s="38"/>
      <c r="B296" s="39"/>
      <c r="C296" s="40"/>
      <c r="D296" s="239" t="s">
        <v>159</v>
      </c>
      <c r="E296" s="40"/>
      <c r="F296" s="240" t="s">
        <v>542</v>
      </c>
      <c r="G296" s="40"/>
      <c r="H296" s="40"/>
      <c r="I296" s="241"/>
      <c r="J296" s="40"/>
      <c r="K296" s="40"/>
      <c r="L296" s="44"/>
      <c r="M296" s="242"/>
      <c r="N296" s="243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159</v>
      </c>
      <c r="AU296" s="17" t="s">
        <v>83</v>
      </c>
    </row>
    <row r="297" s="2" customFormat="1">
      <c r="A297" s="38"/>
      <c r="B297" s="39"/>
      <c r="C297" s="40"/>
      <c r="D297" s="244" t="s">
        <v>161</v>
      </c>
      <c r="E297" s="40"/>
      <c r="F297" s="245" t="s">
        <v>543</v>
      </c>
      <c r="G297" s="40"/>
      <c r="H297" s="40"/>
      <c r="I297" s="241"/>
      <c r="J297" s="40"/>
      <c r="K297" s="40"/>
      <c r="L297" s="44"/>
      <c r="M297" s="242"/>
      <c r="N297" s="243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161</v>
      </c>
      <c r="AU297" s="17" t="s">
        <v>83</v>
      </c>
    </row>
    <row r="298" s="13" customFormat="1">
      <c r="A298" s="13"/>
      <c r="B298" s="246"/>
      <c r="C298" s="247"/>
      <c r="D298" s="239" t="s">
        <v>163</v>
      </c>
      <c r="E298" s="248" t="s">
        <v>1</v>
      </c>
      <c r="F298" s="249" t="s">
        <v>188</v>
      </c>
      <c r="G298" s="247"/>
      <c r="H298" s="250">
        <v>5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6" t="s">
        <v>163</v>
      </c>
      <c r="AU298" s="256" t="s">
        <v>83</v>
      </c>
      <c r="AV298" s="13" t="s">
        <v>83</v>
      </c>
      <c r="AW298" s="13" t="s">
        <v>30</v>
      </c>
      <c r="AX298" s="13" t="s">
        <v>81</v>
      </c>
      <c r="AY298" s="256" t="s">
        <v>150</v>
      </c>
    </row>
    <row r="299" s="2" customFormat="1" ht="16.5" customHeight="1">
      <c r="A299" s="38"/>
      <c r="B299" s="39"/>
      <c r="C299" s="226" t="s">
        <v>412</v>
      </c>
      <c r="D299" s="226" t="s">
        <v>152</v>
      </c>
      <c r="E299" s="227" t="s">
        <v>545</v>
      </c>
      <c r="F299" s="228" t="s">
        <v>546</v>
      </c>
      <c r="G299" s="229" t="s">
        <v>322</v>
      </c>
      <c r="H299" s="230">
        <v>7</v>
      </c>
      <c r="I299" s="231"/>
      <c r="J299" s="232">
        <f>ROUND(I299*H299,2)</f>
        <v>0</v>
      </c>
      <c r="K299" s="228" t="s">
        <v>156</v>
      </c>
      <c r="L299" s="44"/>
      <c r="M299" s="233" t="s">
        <v>1</v>
      </c>
      <c r="N299" s="234" t="s">
        <v>38</v>
      </c>
      <c r="O299" s="91"/>
      <c r="P299" s="235">
        <f>O299*H299</f>
        <v>0</v>
      </c>
      <c r="Q299" s="235">
        <v>0</v>
      </c>
      <c r="R299" s="235">
        <f>Q299*H299</f>
        <v>0</v>
      </c>
      <c r="S299" s="235">
        <v>0.0094000000000000004</v>
      </c>
      <c r="T299" s="236">
        <f>S299*H299</f>
        <v>0.065799999999999997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7" t="s">
        <v>577</v>
      </c>
      <c r="AT299" s="237" t="s">
        <v>152</v>
      </c>
      <c r="AU299" s="237" t="s">
        <v>83</v>
      </c>
      <c r="AY299" s="17" t="s">
        <v>150</v>
      </c>
      <c r="BE299" s="238">
        <f>IF(N299="základní",J299,0)</f>
        <v>0</v>
      </c>
      <c r="BF299" s="238">
        <f>IF(N299="snížená",J299,0)</f>
        <v>0</v>
      </c>
      <c r="BG299" s="238">
        <f>IF(N299="zákl. přenesená",J299,0)</f>
        <v>0</v>
      </c>
      <c r="BH299" s="238">
        <f>IF(N299="sníž. přenesená",J299,0)</f>
        <v>0</v>
      </c>
      <c r="BI299" s="238">
        <f>IF(N299="nulová",J299,0)</f>
        <v>0</v>
      </c>
      <c r="BJ299" s="17" t="s">
        <v>81</v>
      </c>
      <c r="BK299" s="238">
        <f>ROUND(I299*H299,2)</f>
        <v>0</v>
      </c>
      <c r="BL299" s="17" t="s">
        <v>577</v>
      </c>
      <c r="BM299" s="237" t="s">
        <v>1094</v>
      </c>
    </row>
    <row r="300" s="2" customFormat="1">
      <c r="A300" s="38"/>
      <c r="B300" s="39"/>
      <c r="C300" s="40"/>
      <c r="D300" s="239" t="s">
        <v>159</v>
      </c>
      <c r="E300" s="40"/>
      <c r="F300" s="240" t="s">
        <v>548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159</v>
      </c>
      <c r="AU300" s="17" t="s">
        <v>83</v>
      </c>
    </row>
    <row r="301" s="2" customFormat="1">
      <c r="A301" s="38"/>
      <c r="B301" s="39"/>
      <c r="C301" s="40"/>
      <c r="D301" s="244" t="s">
        <v>161</v>
      </c>
      <c r="E301" s="40"/>
      <c r="F301" s="245" t="s">
        <v>549</v>
      </c>
      <c r="G301" s="40"/>
      <c r="H301" s="40"/>
      <c r="I301" s="241"/>
      <c r="J301" s="40"/>
      <c r="K301" s="40"/>
      <c r="L301" s="44"/>
      <c r="M301" s="242"/>
      <c r="N301" s="243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161</v>
      </c>
      <c r="AU301" s="17" t="s">
        <v>83</v>
      </c>
    </row>
    <row r="302" s="13" customFormat="1">
      <c r="A302" s="13"/>
      <c r="B302" s="246"/>
      <c r="C302" s="247"/>
      <c r="D302" s="239" t="s">
        <v>163</v>
      </c>
      <c r="E302" s="248" t="s">
        <v>1</v>
      </c>
      <c r="F302" s="249" t="s">
        <v>199</v>
      </c>
      <c r="G302" s="247"/>
      <c r="H302" s="250">
        <v>7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163</v>
      </c>
      <c r="AU302" s="256" t="s">
        <v>83</v>
      </c>
      <c r="AV302" s="13" t="s">
        <v>83</v>
      </c>
      <c r="AW302" s="13" t="s">
        <v>30</v>
      </c>
      <c r="AX302" s="13" t="s">
        <v>81</v>
      </c>
      <c r="AY302" s="256" t="s">
        <v>150</v>
      </c>
    </row>
    <row r="303" s="2" customFormat="1" ht="16.5" customHeight="1">
      <c r="A303" s="38"/>
      <c r="B303" s="39"/>
      <c r="C303" s="226" t="s">
        <v>565</v>
      </c>
      <c r="D303" s="226" t="s">
        <v>152</v>
      </c>
      <c r="E303" s="227" t="s">
        <v>550</v>
      </c>
      <c r="F303" s="228" t="s">
        <v>551</v>
      </c>
      <c r="G303" s="229" t="s">
        <v>224</v>
      </c>
      <c r="H303" s="230">
        <v>3.5</v>
      </c>
      <c r="I303" s="231"/>
      <c r="J303" s="232">
        <f>ROUND(I303*H303,2)</f>
        <v>0</v>
      </c>
      <c r="K303" s="228" t="s">
        <v>156</v>
      </c>
      <c r="L303" s="44"/>
      <c r="M303" s="233" t="s">
        <v>1</v>
      </c>
      <c r="N303" s="234" t="s">
        <v>38</v>
      </c>
      <c r="O303" s="91"/>
      <c r="P303" s="235">
        <f>O303*H303</f>
        <v>0</v>
      </c>
      <c r="Q303" s="235">
        <v>0</v>
      </c>
      <c r="R303" s="235">
        <f>Q303*H303</f>
        <v>0</v>
      </c>
      <c r="S303" s="235">
        <v>0.0039399999999999999</v>
      </c>
      <c r="T303" s="236">
        <f>S303*H303</f>
        <v>0.01379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7" t="s">
        <v>264</v>
      </c>
      <c r="AT303" s="237" t="s">
        <v>152</v>
      </c>
      <c r="AU303" s="237" t="s">
        <v>83</v>
      </c>
      <c r="AY303" s="17" t="s">
        <v>150</v>
      </c>
      <c r="BE303" s="238">
        <f>IF(N303="základní",J303,0)</f>
        <v>0</v>
      </c>
      <c r="BF303" s="238">
        <f>IF(N303="snížená",J303,0)</f>
        <v>0</v>
      </c>
      <c r="BG303" s="238">
        <f>IF(N303="zákl. přenesená",J303,0)</f>
        <v>0</v>
      </c>
      <c r="BH303" s="238">
        <f>IF(N303="sníž. přenesená",J303,0)</f>
        <v>0</v>
      </c>
      <c r="BI303" s="238">
        <f>IF(N303="nulová",J303,0)</f>
        <v>0</v>
      </c>
      <c r="BJ303" s="17" t="s">
        <v>81</v>
      </c>
      <c r="BK303" s="238">
        <f>ROUND(I303*H303,2)</f>
        <v>0</v>
      </c>
      <c r="BL303" s="17" t="s">
        <v>264</v>
      </c>
      <c r="BM303" s="237" t="s">
        <v>1095</v>
      </c>
    </row>
    <row r="304" s="2" customFormat="1">
      <c r="A304" s="38"/>
      <c r="B304" s="39"/>
      <c r="C304" s="40"/>
      <c r="D304" s="239" t="s">
        <v>159</v>
      </c>
      <c r="E304" s="40"/>
      <c r="F304" s="240" t="s">
        <v>553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159</v>
      </c>
      <c r="AU304" s="17" t="s">
        <v>83</v>
      </c>
    </row>
    <row r="305" s="2" customFormat="1">
      <c r="A305" s="38"/>
      <c r="B305" s="39"/>
      <c r="C305" s="40"/>
      <c r="D305" s="244" t="s">
        <v>161</v>
      </c>
      <c r="E305" s="40"/>
      <c r="F305" s="245" t="s">
        <v>554</v>
      </c>
      <c r="G305" s="40"/>
      <c r="H305" s="40"/>
      <c r="I305" s="241"/>
      <c r="J305" s="40"/>
      <c r="K305" s="40"/>
      <c r="L305" s="44"/>
      <c r="M305" s="242"/>
      <c r="N305" s="243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161</v>
      </c>
      <c r="AU305" s="17" t="s">
        <v>83</v>
      </c>
    </row>
    <row r="306" s="13" customFormat="1">
      <c r="A306" s="13"/>
      <c r="B306" s="246"/>
      <c r="C306" s="247"/>
      <c r="D306" s="239" t="s">
        <v>163</v>
      </c>
      <c r="E306" s="248" t="s">
        <v>1</v>
      </c>
      <c r="F306" s="249" t="s">
        <v>1096</v>
      </c>
      <c r="G306" s="247"/>
      <c r="H306" s="250">
        <v>3.5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6" t="s">
        <v>163</v>
      </c>
      <c r="AU306" s="256" t="s">
        <v>83</v>
      </c>
      <c r="AV306" s="13" t="s">
        <v>83</v>
      </c>
      <c r="AW306" s="13" t="s">
        <v>30</v>
      </c>
      <c r="AX306" s="13" t="s">
        <v>81</v>
      </c>
      <c r="AY306" s="256" t="s">
        <v>150</v>
      </c>
    </row>
    <row r="307" s="12" customFormat="1" ht="22.8" customHeight="1">
      <c r="A307" s="12"/>
      <c r="B307" s="210"/>
      <c r="C307" s="211"/>
      <c r="D307" s="212" t="s">
        <v>72</v>
      </c>
      <c r="E307" s="224" t="s">
        <v>1097</v>
      </c>
      <c r="F307" s="224" t="s">
        <v>1098</v>
      </c>
      <c r="G307" s="211"/>
      <c r="H307" s="211"/>
      <c r="I307" s="214"/>
      <c r="J307" s="225">
        <f>BK307</f>
        <v>0</v>
      </c>
      <c r="K307" s="211"/>
      <c r="L307" s="216"/>
      <c r="M307" s="217"/>
      <c r="N307" s="218"/>
      <c r="O307" s="218"/>
      <c r="P307" s="219">
        <f>SUM(P308:P315)</f>
        <v>0</v>
      </c>
      <c r="Q307" s="218"/>
      <c r="R307" s="219">
        <f>SUM(R308:R315)</f>
        <v>0</v>
      </c>
      <c r="S307" s="218"/>
      <c r="T307" s="220">
        <f>SUM(T308:T315)</f>
        <v>0.28158119999999998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83</v>
      </c>
      <c r="AT307" s="222" t="s">
        <v>72</v>
      </c>
      <c r="AU307" s="222" t="s">
        <v>81</v>
      </c>
      <c r="AY307" s="221" t="s">
        <v>150</v>
      </c>
      <c r="BK307" s="223">
        <f>SUM(BK308:BK315)</f>
        <v>0</v>
      </c>
    </row>
    <row r="308" s="2" customFormat="1" ht="24.15" customHeight="1">
      <c r="A308" s="38"/>
      <c r="B308" s="39"/>
      <c r="C308" s="226" t="s">
        <v>571</v>
      </c>
      <c r="D308" s="226" t="s">
        <v>152</v>
      </c>
      <c r="E308" s="227" t="s">
        <v>1099</v>
      </c>
      <c r="F308" s="228" t="s">
        <v>1100</v>
      </c>
      <c r="G308" s="229" t="s">
        <v>176</v>
      </c>
      <c r="H308" s="230">
        <v>9</v>
      </c>
      <c r="I308" s="231"/>
      <c r="J308" s="232">
        <f>ROUND(I308*H308,2)</f>
        <v>0</v>
      </c>
      <c r="K308" s="228" t="s">
        <v>156</v>
      </c>
      <c r="L308" s="44"/>
      <c r="M308" s="233" t="s">
        <v>1</v>
      </c>
      <c r="N308" s="234" t="s">
        <v>38</v>
      </c>
      <c r="O308" s="91"/>
      <c r="P308" s="235">
        <f>O308*H308</f>
        <v>0</v>
      </c>
      <c r="Q308" s="235">
        <v>0</v>
      </c>
      <c r="R308" s="235">
        <f>Q308*H308</f>
        <v>0</v>
      </c>
      <c r="S308" s="235">
        <v>0.024649999999999998</v>
      </c>
      <c r="T308" s="236">
        <f>S308*H308</f>
        <v>0.22184999999999999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7" t="s">
        <v>264</v>
      </c>
      <c r="AT308" s="237" t="s">
        <v>152</v>
      </c>
      <c r="AU308" s="237" t="s">
        <v>83</v>
      </c>
      <c r="AY308" s="17" t="s">
        <v>150</v>
      </c>
      <c r="BE308" s="238">
        <f>IF(N308="základní",J308,0)</f>
        <v>0</v>
      </c>
      <c r="BF308" s="238">
        <f>IF(N308="snížená",J308,0)</f>
        <v>0</v>
      </c>
      <c r="BG308" s="238">
        <f>IF(N308="zákl. přenesená",J308,0)</f>
        <v>0</v>
      </c>
      <c r="BH308" s="238">
        <f>IF(N308="sníž. přenesená",J308,0)</f>
        <v>0</v>
      </c>
      <c r="BI308" s="238">
        <f>IF(N308="nulová",J308,0)</f>
        <v>0</v>
      </c>
      <c r="BJ308" s="17" t="s">
        <v>81</v>
      </c>
      <c r="BK308" s="238">
        <f>ROUND(I308*H308,2)</f>
        <v>0</v>
      </c>
      <c r="BL308" s="17" t="s">
        <v>264</v>
      </c>
      <c r="BM308" s="237" t="s">
        <v>1101</v>
      </c>
    </row>
    <row r="309" s="2" customFormat="1">
      <c r="A309" s="38"/>
      <c r="B309" s="39"/>
      <c r="C309" s="40"/>
      <c r="D309" s="239" t="s">
        <v>159</v>
      </c>
      <c r="E309" s="40"/>
      <c r="F309" s="240" t="s">
        <v>1102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159</v>
      </c>
      <c r="AU309" s="17" t="s">
        <v>83</v>
      </c>
    </row>
    <row r="310" s="2" customFormat="1">
      <c r="A310" s="38"/>
      <c r="B310" s="39"/>
      <c r="C310" s="40"/>
      <c r="D310" s="244" t="s">
        <v>161</v>
      </c>
      <c r="E310" s="40"/>
      <c r="F310" s="245" t="s">
        <v>1103</v>
      </c>
      <c r="G310" s="40"/>
      <c r="H310" s="40"/>
      <c r="I310" s="241"/>
      <c r="J310" s="40"/>
      <c r="K310" s="40"/>
      <c r="L310" s="44"/>
      <c r="M310" s="242"/>
      <c r="N310" s="243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161</v>
      </c>
      <c r="AU310" s="17" t="s">
        <v>83</v>
      </c>
    </row>
    <row r="311" s="13" customFormat="1">
      <c r="A311" s="13"/>
      <c r="B311" s="246"/>
      <c r="C311" s="247"/>
      <c r="D311" s="239" t="s">
        <v>163</v>
      </c>
      <c r="E311" s="248" t="s">
        <v>1</v>
      </c>
      <c r="F311" s="249" t="s">
        <v>1082</v>
      </c>
      <c r="G311" s="247"/>
      <c r="H311" s="250">
        <v>9</v>
      </c>
      <c r="I311" s="251"/>
      <c r="J311" s="247"/>
      <c r="K311" s="247"/>
      <c r="L311" s="252"/>
      <c r="M311" s="253"/>
      <c r="N311" s="254"/>
      <c r="O311" s="254"/>
      <c r="P311" s="254"/>
      <c r="Q311" s="254"/>
      <c r="R311" s="254"/>
      <c r="S311" s="254"/>
      <c r="T311" s="25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6" t="s">
        <v>163</v>
      </c>
      <c r="AU311" s="256" t="s">
        <v>83</v>
      </c>
      <c r="AV311" s="13" t="s">
        <v>83</v>
      </c>
      <c r="AW311" s="13" t="s">
        <v>30</v>
      </c>
      <c r="AX311" s="13" t="s">
        <v>81</v>
      </c>
      <c r="AY311" s="256" t="s">
        <v>150</v>
      </c>
    </row>
    <row r="312" s="2" customFormat="1" ht="21.75" customHeight="1">
      <c r="A312" s="38"/>
      <c r="B312" s="39"/>
      <c r="C312" s="226" t="s">
        <v>575</v>
      </c>
      <c r="D312" s="226" t="s">
        <v>152</v>
      </c>
      <c r="E312" s="227" t="s">
        <v>1104</v>
      </c>
      <c r="F312" s="228" t="s">
        <v>1105</v>
      </c>
      <c r="G312" s="229" t="s">
        <v>176</v>
      </c>
      <c r="H312" s="230">
        <v>5.4400000000000004</v>
      </c>
      <c r="I312" s="231"/>
      <c r="J312" s="232">
        <f>ROUND(I312*H312,2)</f>
        <v>0</v>
      </c>
      <c r="K312" s="228" t="s">
        <v>156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0.01098</v>
      </c>
      <c r="T312" s="236">
        <f>S312*H312</f>
        <v>0.059731200000000005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264</v>
      </c>
      <c r="AT312" s="237" t="s">
        <v>152</v>
      </c>
      <c r="AU312" s="237" t="s">
        <v>83</v>
      </c>
      <c r="AY312" s="17" t="s">
        <v>150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81</v>
      </c>
      <c r="BK312" s="238">
        <f>ROUND(I312*H312,2)</f>
        <v>0</v>
      </c>
      <c r="BL312" s="17" t="s">
        <v>264</v>
      </c>
      <c r="BM312" s="237" t="s">
        <v>1106</v>
      </c>
    </row>
    <row r="313" s="2" customFormat="1">
      <c r="A313" s="38"/>
      <c r="B313" s="39"/>
      <c r="C313" s="40"/>
      <c r="D313" s="239" t="s">
        <v>159</v>
      </c>
      <c r="E313" s="40"/>
      <c r="F313" s="240" t="s">
        <v>1107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83</v>
      </c>
    </row>
    <row r="314" s="2" customFormat="1">
      <c r="A314" s="38"/>
      <c r="B314" s="39"/>
      <c r="C314" s="40"/>
      <c r="D314" s="244" t="s">
        <v>161</v>
      </c>
      <c r="E314" s="40"/>
      <c r="F314" s="245" t="s">
        <v>1108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161</v>
      </c>
      <c r="AU314" s="17" t="s">
        <v>83</v>
      </c>
    </row>
    <row r="315" s="13" customFormat="1">
      <c r="A315" s="13"/>
      <c r="B315" s="246"/>
      <c r="C315" s="247"/>
      <c r="D315" s="239" t="s">
        <v>163</v>
      </c>
      <c r="E315" s="248" t="s">
        <v>1</v>
      </c>
      <c r="F315" s="249" t="s">
        <v>1109</v>
      </c>
      <c r="G315" s="247"/>
      <c r="H315" s="250">
        <v>5.4400000000000004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163</v>
      </c>
      <c r="AU315" s="256" t="s">
        <v>83</v>
      </c>
      <c r="AV315" s="13" t="s">
        <v>83</v>
      </c>
      <c r="AW315" s="13" t="s">
        <v>30</v>
      </c>
      <c r="AX315" s="13" t="s">
        <v>81</v>
      </c>
      <c r="AY315" s="256" t="s">
        <v>150</v>
      </c>
    </row>
    <row r="316" s="12" customFormat="1" ht="22.8" customHeight="1">
      <c r="A316" s="12"/>
      <c r="B316" s="210"/>
      <c r="C316" s="211"/>
      <c r="D316" s="212" t="s">
        <v>72</v>
      </c>
      <c r="E316" s="224" t="s">
        <v>764</v>
      </c>
      <c r="F316" s="224" t="s">
        <v>765</v>
      </c>
      <c r="G316" s="211"/>
      <c r="H316" s="211"/>
      <c r="I316" s="214"/>
      <c r="J316" s="225">
        <f>BK316</f>
        <v>0</v>
      </c>
      <c r="K316" s="211"/>
      <c r="L316" s="216"/>
      <c r="M316" s="217"/>
      <c r="N316" s="218"/>
      <c r="O316" s="218"/>
      <c r="P316" s="219">
        <f>SUM(P317:P333)</f>
        <v>0</v>
      </c>
      <c r="Q316" s="218"/>
      <c r="R316" s="219">
        <f>SUM(R317:R333)</f>
        <v>0.033890000000000003</v>
      </c>
      <c r="S316" s="218"/>
      <c r="T316" s="220">
        <f>SUM(T317:T333)</f>
        <v>0.088000000000000009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83</v>
      </c>
      <c r="AT316" s="222" t="s">
        <v>72</v>
      </c>
      <c r="AU316" s="222" t="s">
        <v>81</v>
      </c>
      <c r="AY316" s="221" t="s">
        <v>150</v>
      </c>
      <c r="BK316" s="223">
        <f>SUM(BK317:BK333)</f>
        <v>0</v>
      </c>
    </row>
    <row r="317" s="2" customFormat="1" ht="16.5" customHeight="1">
      <c r="A317" s="38"/>
      <c r="B317" s="39"/>
      <c r="C317" s="226" t="s">
        <v>579</v>
      </c>
      <c r="D317" s="226" t="s">
        <v>152</v>
      </c>
      <c r="E317" s="227" t="s">
        <v>1110</v>
      </c>
      <c r="F317" s="228" t="s">
        <v>1111</v>
      </c>
      <c r="G317" s="229" t="s">
        <v>176</v>
      </c>
      <c r="H317" s="230">
        <v>4.4000000000000004</v>
      </c>
      <c r="I317" s="231"/>
      <c r="J317" s="232">
        <f>ROUND(I317*H317,2)</f>
        <v>0</v>
      </c>
      <c r="K317" s="228" t="s">
        <v>156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0.02</v>
      </c>
      <c r="T317" s="236">
        <f>S317*H317</f>
        <v>0.088000000000000009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264</v>
      </c>
      <c r="AT317" s="237" t="s">
        <v>152</v>
      </c>
      <c r="AU317" s="237" t="s">
        <v>83</v>
      </c>
      <c r="AY317" s="17" t="s">
        <v>150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81</v>
      </c>
      <c r="BK317" s="238">
        <f>ROUND(I317*H317,2)</f>
        <v>0</v>
      </c>
      <c r="BL317" s="17" t="s">
        <v>264</v>
      </c>
      <c r="BM317" s="237" t="s">
        <v>1112</v>
      </c>
    </row>
    <row r="318" s="2" customFormat="1">
      <c r="A318" s="38"/>
      <c r="B318" s="39"/>
      <c r="C318" s="40"/>
      <c r="D318" s="239" t="s">
        <v>159</v>
      </c>
      <c r="E318" s="40"/>
      <c r="F318" s="240" t="s">
        <v>1111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159</v>
      </c>
      <c r="AU318" s="17" t="s">
        <v>83</v>
      </c>
    </row>
    <row r="319" s="2" customFormat="1">
      <c r="A319" s="38"/>
      <c r="B319" s="39"/>
      <c r="C319" s="40"/>
      <c r="D319" s="244" t="s">
        <v>161</v>
      </c>
      <c r="E319" s="40"/>
      <c r="F319" s="245" t="s">
        <v>1113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161</v>
      </c>
      <c r="AU319" s="17" t="s">
        <v>83</v>
      </c>
    </row>
    <row r="320" s="15" customFormat="1">
      <c r="A320" s="15"/>
      <c r="B320" s="278"/>
      <c r="C320" s="279"/>
      <c r="D320" s="239" t="s">
        <v>163</v>
      </c>
      <c r="E320" s="280" t="s">
        <v>1</v>
      </c>
      <c r="F320" s="281" t="s">
        <v>680</v>
      </c>
      <c r="G320" s="279"/>
      <c r="H320" s="280" t="s">
        <v>1</v>
      </c>
      <c r="I320" s="282"/>
      <c r="J320" s="279"/>
      <c r="K320" s="279"/>
      <c r="L320" s="283"/>
      <c r="M320" s="284"/>
      <c r="N320" s="285"/>
      <c r="O320" s="285"/>
      <c r="P320" s="285"/>
      <c r="Q320" s="285"/>
      <c r="R320" s="285"/>
      <c r="S320" s="285"/>
      <c r="T320" s="28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87" t="s">
        <v>163</v>
      </c>
      <c r="AU320" s="287" t="s">
        <v>83</v>
      </c>
      <c r="AV320" s="15" t="s">
        <v>81</v>
      </c>
      <c r="AW320" s="15" t="s">
        <v>30</v>
      </c>
      <c r="AX320" s="15" t="s">
        <v>73</v>
      </c>
      <c r="AY320" s="287" t="s">
        <v>150</v>
      </c>
    </row>
    <row r="321" s="13" customFormat="1">
      <c r="A321" s="13"/>
      <c r="B321" s="246"/>
      <c r="C321" s="247"/>
      <c r="D321" s="239" t="s">
        <v>163</v>
      </c>
      <c r="E321" s="248" t="s">
        <v>1</v>
      </c>
      <c r="F321" s="249" t="s">
        <v>1114</v>
      </c>
      <c r="G321" s="247"/>
      <c r="H321" s="250">
        <v>4.4000000000000004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6" t="s">
        <v>163</v>
      </c>
      <c r="AU321" s="256" t="s">
        <v>83</v>
      </c>
      <c r="AV321" s="13" t="s">
        <v>83</v>
      </c>
      <c r="AW321" s="13" t="s">
        <v>30</v>
      </c>
      <c r="AX321" s="13" t="s">
        <v>81</v>
      </c>
      <c r="AY321" s="256" t="s">
        <v>150</v>
      </c>
    </row>
    <row r="322" s="2" customFormat="1" ht="24.15" customHeight="1">
      <c r="A322" s="38"/>
      <c r="B322" s="39"/>
      <c r="C322" s="226" t="s">
        <v>584</v>
      </c>
      <c r="D322" s="226" t="s">
        <v>152</v>
      </c>
      <c r="E322" s="227" t="s">
        <v>766</v>
      </c>
      <c r="F322" s="228" t="s">
        <v>767</v>
      </c>
      <c r="G322" s="229" t="s">
        <v>202</v>
      </c>
      <c r="H322" s="230">
        <v>31.5</v>
      </c>
      <c r="I322" s="231"/>
      <c r="J322" s="232">
        <f>ROUND(I322*H322,2)</f>
        <v>0</v>
      </c>
      <c r="K322" s="228" t="s">
        <v>156</v>
      </c>
      <c r="L322" s="44"/>
      <c r="M322" s="233" t="s">
        <v>1</v>
      </c>
      <c r="N322" s="234" t="s">
        <v>38</v>
      </c>
      <c r="O322" s="91"/>
      <c r="P322" s="235">
        <f>O322*H322</f>
        <v>0</v>
      </c>
      <c r="Q322" s="235">
        <v>6.0000000000000002E-05</v>
      </c>
      <c r="R322" s="235">
        <f>Q322*H322</f>
        <v>0.00189</v>
      </c>
      <c r="S322" s="235">
        <v>0</v>
      </c>
      <c r="T322" s="23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7" t="s">
        <v>264</v>
      </c>
      <c r="AT322" s="237" t="s">
        <v>152</v>
      </c>
      <c r="AU322" s="237" t="s">
        <v>83</v>
      </c>
      <c r="AY322" s="17" t="s">
        <v>150</v>
      </c>
      <c r="BE322" s="238">
        <f>IF(N322="základní",J322,0)</f>
        <v>0</v>
      </c>
      <c r="BF322" s="238">
        <f>IF(N322="snížená",J322,0)</f>
        <v>0</v>
      </c>
      <c r="BG322" s="238">
        <f>IF(N322="zákl. přenesená",J322,0)</f>
        <v>0</v>
      </c>
      <c r="BH322" s="238">
        <f>IF(N322="sníž. přenesená",J322,0)</f>
        <v>0</v>
      </c>
      <c r="BI322" s="238">
        <f>IF(N322="nulová",J322,0)</f>
        <v>0</v>
      </c>
      <c r="BJ322" s="17" t="s">
        <v>81</v>
      </c>
      <c r="BK322" s="238">
        <f>ROUND(I322*H322,2)</f>
        <v>0</v>
      </c>
      <c r="BL322" s="17" t="s">
        <v>264</v>
      </c>
      <c r="BM322" s="237" t="s">
        <v>1115</v>
      </c>
    </row>
    <row r="323" s="2" customFormat="1">
      <c r="A323" s="38"/>
      <c r="B323" s="39"/>
      <c r="C323" s="40"/>
      <c r="D323" s="239" t="s">
        <v>159</v>
      </c>
      <c r="E323" s="40"/>
      <c r="F323" s="240" t="s">
        <v>769</v>
      </c>
      <c r="G323" s="40"/>
      <c r="H323" s="40"/>
      <c r="I323" s="241"/>
      <c r="J323" s="40"/>
      <c r="K323" s="40"/>
      <c r="L323" s="44"/>
      <c r="M323" s="242"/>
      <c r="N323" s="243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159</v>
      </c>
      <c r="AU323" s="17" t="s">
        <v>83</v>
      </c>
    </row>
    <row r="324" s="2" customFormat="1">
      <c r="A324" s="38"/>
      <c r="B324" s="39"/>
      <c r="C324" s="40"/>
      <c r="D324" s="244" t="s">
        <v>161</v>
      </c>
      <c r="E324" s="40"/>
      <c r="F324" s="245" t="s">
        <v>770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161</v>
      </c>
      <c r="AU324" s="17" t="s">
        <v>83</v>
      </c>
    </row>
    <row r="325" s="15" customFormat="1">
      <c r="A325" s="15"/>
      <c r="B325" s="278"/>
      <c r="C325" s="279"/>
      <c r="D325" s="239" t="s">
        <v>163</v>
      </c>
      <c r="E325" s="280" t="s">
        <v>1</v>
      </c>
      <c r="F325" s="281" t="s">
        <v>1116</v>
      </c>
      <c r="G325" s="279"/>
      <c r="H325" s="280" t="s">
        <v>1</v>
      </c>
      <c r="I325" s="282"/>
      <c r="J325" s="279"/>
      <c r="K325" s="279"/>
      <c r="L325" s="283"/>
      <c r="M325" s="284"/>
      <c r="N325" s="285"/>
      <c r="O325" s="285"/>
      <c r="P325" s="285"/>
      <c r="Q325" s="285"/>
      <c r="R325" s="285"/>
      <c r="S325" s="285"/>
      <c r="T325" s="286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87" t="s">
        <v>163</v>
      </c>
      <c r="AU325" s="287" t="s">
        <v>83</v>
      </c>
      <c r="AV325" s="15" t="s">
        <v>81</v>
      </c>
      <c r="AW325" s="15" t="s">
        <v>30</v>
      </c>
      <c r="AX325" s="15" t="s">
        <v>73</v>
      </c>
      <c r="AY325" s="287" t="s">
        <v>150</v>
      </c>
    </row>
    <row r="326" s="15" customFormat="1">
      <c r="A326" s="15"/>
      <c r="B326" s="278"/>
      <c r="C326" s="279"/>
      <c r="D326" s="239" t="s">
        <v>163</v>
      </c>
      <c r="E326" s="280" t="s">
        <v>1</v>
      </c>
      <c r="F326" s="281" t="s">
        <v>1117</v>
      </c>
      <c r="G326" s="279"/>
      <c r="H326" s="280" t="s">
        <v>1</v>
      </c>
      <c r="I326" s="282"/>
      <c r="J326" s="279"/>
      <c r="K326" s="279"/>
      <c r="L326" s="283"/>
      <c r="M326" s="284"/>
      <c r="N326" s="285"/>
      <c r="O326" s="285"/>
      <c r="P326" s="285"/>
      <c r="Q326" s="285"/>
      <c r="R326" s="285"/>
      <c r="S326" s="285"/>
      <c r="T326" s="286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87" t="s">
        <v>163</v>
      </c>
      <c r="AU326" s="287" t="s">
        <v>83</v>
      </c>
      <c r="AV326" s="15" t="s">
        <v>81</v>
      </c>
      <c r="AW326" s="15" t="s">
        <v>30</v>
      </c>
      <c r="AX326" s="15" t="s">
        <v>73</v>
      </c>
      <c r="AY326" s="287" t="s">
        <v>150</v>
      </c>
    </row>
    <row r="327" s="15" customFormat="1">
      <c r="A327" s="15"/>
      <c r="B327" s="278"/>
      <c r="C327" s="279"/>
      <c r="D327" s="239" t="s">
        <v>163</v>
      </c>
      <c r="E327" s="280" t="s">
        <v>1</v>
      </c>
      <c r="F327" s="281" t="s">
        <v>1118</v>
      </c>
      <c r="G327" s="279"/>
      <c r="H327" s="280" t="s">
        <v>1</v>
      </c>
      <c r="I327" s="282"/>
      <c r="J327" s="279"/>
      <c r="K327" s="279"/>
      <c r="L327" s="283"/>
      <c r="M327" s="284"/>
      <c r="N327" s="285"/>
      <c r="O327" s="285"/>
      <c r="P327" s="285"/>
      <c r="Q327" s="285"/>
      <c r="R327" s="285"/>
      <c r="S327" s="285"/>
      <c r="T327" s="28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87" t="s">
        <v>163</v>
      </c>
      <c r="AU327" s="287" t="s">
        <v>83</v>
      </c>
      <c r="AV327" s="15" t="s">
        <v>81</v>
      </c>
      <c r="AW327" s="15" t="s">
        <v>30</v>
      </c>
      <c r="AX327" s="15" t="s">
        <v>73</v>
      </c>
      <c r="AY327" s="287" t="s">
        <v>150</v>
      </c>
    </row>
    <row r="328" s="13" customFormat="1">
      <c r="A328" s="13"/>
      <c r="B328" s="246"/>
      <c r="C328" s="247"/>
      <c r="D328" s="239" t="s">
        <v>163</v>
      </c>
      <c r="E328" s="248" t="s">
        <v>1</v>
      </c>
      <c r="F328" s="249" t="s">
        <v>1119</v>
      </c>
      <c r="G328" s="247"/>
      <c r="H328" s="250">
        <v>31.5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163</v>
      </c>
      <c r="AU328" s="256" t="s">
        <v>83</v>
      </c>
      <c r="AV328" s="13" t="s">
        <v>83</v>
      </c>
      <c r="AW328" s="13" t="s">
        <v>30</v>
      </c>
      <c r="AX328" s="13" t="s">
        <v>81</v>
      </c>
      <c r="AY328" s="256" t="s">
        <v>150</v>
      </c>
    </row>
    <row r="329" s="2" customFormat="1" ht="21.75" customHeight="1">
      <c r="A329" s="38"/>
      <c r="B329" s="39"/>
      <c r="C329" s="268" t="s">
        <v>586</v>
      </c>
      <c r="D329" s="268" t="s">
        <v>166</v>
      </c>
      <c r="E329" s="269" t="s">
        <v>772</v>
      </c>
      <c r="F329" s="270" t="s">
        <v>773</v>
      </c>
      <c r="G329" s="271" t="s">
        <v>169</v>
      </c>
      <c r="H329" s="272">
        <v>0.032000000000000001</v>
      </c>
      <c r="I329" s="273"/>
      <c r="J329" s="274">
        <f>ROUND(I329*H329,2)</f>
        <v>0</v>
      </c>
      <c r="K329" s="270" t="s">
        <v>156</v>
      </c>
      <c r="L329" s="275"/>
      <c r="M329" s="276" t="s">
        <v>1</v>
      </c>
      <c r="N329" s="277" t="s">
        <v>38</v>
      </c>
      <c r="O329" s="91"/>
      <c r="P329" s="235">
        <f>O329*H329</f>
        <v>0</v>
      </c>
      <c r="Q329" s="235">
        <v>1</v>
      </c>
      <c r="R329" s="235">
        <f>Q329*H329</f>
        <v>0.032000000000000001</v>
      </c>
      <c r="S329" s="235">
        <v>0</v>
      </c>
      <c r="T329" s="236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384</v>
      </c>
      <c r="AT329" s="237" t="s">
        <v>166</v>
      </c>
      <c r="AU329" s="237" t="s">
        <v>83</v>
      </c>
      <c r="AY329" s="17" t="s">
        <v>150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81</v>
      </c>
      <c r="BK329" s="238">
        <f>ROUND(I329*H329,2)</f>
        <v>0</v>
      </c>
      <c r="BL329" s="17" t="s">
        <v>264</v>
      </c>
      <c r="BM329" s="237" t="s">
        <v>1120</v>
      </c>
    </row>
    <row r="330" s="2" customFormat="1">
      <c r="A330" s="38"/>
      <c r="B330" s="39"/>
      <c r="C330" s="40"/>
      <c r="D330" s="239" t="s">
        <v>159</v>
      </c>
      <c r="E330" s="40"/>
      <c r="F330" s="240" t="s">
        <v>773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159</v>
      </c>
      <c r="AU330" s="17" t="s">
        <v>83</v>
      </c>
    </row>
    <row r="331" s="15" customFormat="1">
      <c r="A331" s="15"/>
      <c r="B331" s="278"/>
      <c r="C331" s="279"/>
      <c r="D331" s="239" t="s">
        <v>163</v>
      </c>
      <c r="E331" s="280" t="s">
        <v>1</v>
      </c>
      <c r="F331" s="281" t="s">
        <v>1121</v>
      </c>
      <c r="G331" s="279"/>
      <c r="H331" s="280" t="s">
        <v>1</v>
      </c>
      <c r="I331" s="282"/>
      <c r="J331" s="279"/>
      <c r="K331" s="279"/>
      <c r="L331" s="283"/>
      <c r="M331" s="284"/>
      <c r="N331" s="285"/>
      <c r="O331" s="285"/>
      <c r="P331" s="285"/>
      <c r="Q331" s="285"/>
      <c r="R331" s="285"/>
      <c r="S331" s="285"/>
      <c r="T331" s="286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87" t="s">
        <v>163</v>
      </c>
      <c r="AU331" s="287" t="s">
        <v>83</v>
      </c>
      <c r="AV331" s="15" t="s">
        <v>81</v>
      </c>
      <c r="AW331" s="15" t="s">
        <v>30</v>
      </c>
      <c r="AX331" s="15" t="s">
        <v>73</v>
      </c>
      <c r="AY331" s="287" t="s">
        <v>150</v>
      </c>
    </row>
    <row r="332" s="15" customFormat="1">
      <c r="A332" s="15"/>
      <c r="B332" s="278"/>
      <c r="C332" s="279"/>
      <c r="D332" s="239" t="s">
        <v>163</v>
      </c>
      <c r="E332" s="280" t="s">
        <v>1</v>
      </c>
      <c r="F332" s="281" t="s">
        <v>1118</v>
      </c>
      <c r="G332" s="279"/>
      <c r="H332" s="280" t="s">
        <v>1</v>
      </c>
      <c r="I332" s="282"/>
      <c r="J332" s="279"/>
      <c r="K332" s="279"/>
      <c r="L332" s="283"/>
      <c r="M332" s="284"/>
      <c r="N332" s="285"/>
      <c r="O332" s="285"/>
      <c r="P332" s="285"/>
      <c r="Q332" s="285"/>
      <c r="R332" s="285"/>
      <c r="S332" s="285"/>
      <c r="T332" s="28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87" t="s">
        <v>163</v>
      </c>
      <c r="AU332" s="287" t="s">
        <v>83</v>
      </c>
      <c r="AV332" s="15" t="s">
        <v>81</v>
      </c>
      <c r="AW332" s="15" t="s">
        <v>30</v>
      </c>
      <c r="AX332" s="15" t="s">
        <v>73</v>
      </c>
      <c r="AY332" s="287" t="s">
        <v>150</v>
      </c>
    </row>
    <row r="333" s="13" customFormat="1">
      <c r="A333" s="13"/>
      <c r="B333" s="246"/>
      <c r="C333" s="247"/>
      <c r="D333" s="239" t="s">
        <v>163</v>
      </c>
      <c r="E333" s="248" t="s">
        <v>1</v>
      </c>
      <c r="F333" s="249" t="s">
        <v>1122</v>
      </c>
      <c r="G333" s="247"/>
      <c r="H333" s="250">
        <v>0.032000000000000001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163</v>
      </c>
      <c r="AU333" s="256" t="s">
        <v>83</v>
      </c>
      <c r="AV333" s="13" t="s">
        <v>83</v>
      </c>
      <c r="AW333" s="13" t="s">
        <v>30</v>
      </c>
      <c r="AX333" s="13" t="s">
        <v>81</v>
      </c>
      <c r="AY333" s="256" t="s">
        <v>150</v>
      </c>
    </row>
    <row r="334" s="12" customFormat="1" ht="22.8" customHeight="1">
      <c r="A334" s="12"/>
      <c r="B334" s="210"/>
      <c r="C334" s="211"/>
      <c r="D334" s="212" t="s">
        <v>72</v>
      </c>
      <c r="E334" s="224" t="s">
        <v>1123</v>
      </c>
      <c r="F334" s="224" t="s">
        <v>1124</v>
      </c>
      <c r="G334" s="211"/>
      <c r="H334" s="211"/>
      <c r="I334" s="214"/>
      <c r="J334" s="225">
        <f>BK334</f>
        <v>0</v>
      </c>
      <c r="K334" s="211"/>
      <c r="L334" s="216"/>
      <c r="M334" s="217"/>
      <c r="N334" s="218"/>
      <c r="O334" s="218"/>
      <c r="P334" s="219">
        <f>SUM(P335:P338)</f>
        <v>0</v>
      </c>
      <c r="Q334" s="218"/>
      <c r="R334" s="219">
        <f>SUM(R335:R338)</f>
        <v>0</v>
      </c>
      <c r="S334" s="218"/>
      <c r="T334" s="220">
        <f>SUM(T335:T338)</f>
        <v>0.027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1" t="s">
        <v>83</v>
      </c>
      <c r="AT334" s="222" t="s">
        <v>72</v>
      </c>
      <c r="AU334" s="222" t="s">
        <v>81</v>
      </c>
      <c r="AY334" s="221" t="s">
        <v>150</v>
      </c>
      <c r="BK334" s="223">
        <f>SUM(BK335:BK338)</f>
        <v>0</v>
      </c>
    </row>
    <row r="335" s="2" customFormat="1" ht="24.15" customHeight="1">
      <c r="A335" s="38"/>
      <c r="B335" s="39"/>
      <c r="C335" s="226" t="s">
        <v>588</v>
      </c>
      <c r="D335" s="226" t="s">
        <v>152</v>
      </c>
      <c r="E335" s="227" t="s">
        <v>1125</v>
      </c>
      <c r="F335" s="228" t="s">
        <v>1126</v>
      </c>
      <c r="G335" s="229" t="s">
        <v>176</v>
      </c>
      <c r="H335" s="230">
        <v>9</v>
      </c>
      <c r="I335" s="231"/>
      <c r="J335" s="232">
        <f>ROUND(I335*H335,2)</f>
        <v>0</v>
      </c>
      <c r="K335" s="228" t="s">
        <v>156</v>
      </c>
      <c r="L335" s="44"/>
      <c r="M335" s="233" t="s">
        <v>1</v>
      </c>
      <c r="N335" s="234" t="s">
        <v>38</v>
      </c>
      <c r="O335" s="91"/>
      <c r="P335" s="235">
        <f>O335*H335</f>
        <v>0</v>
      </c>
      <c r="Q335" s="235">
        <v>0</v>
      </c>
      <c r="R335" s="235">
        <f>Q335*H335</f>
        <v>0</v>
      </c>
      <c r="S335" s="235">
        <v>0.0030000000000000001</v>
      </c>
      <c r="T335" s="236">
        <f>S335*H335</f>
        <v>0.027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7" t="s">
        <v>264</v>
      </c>
      <c r="AT335" s="237" t="s">
        <v>152</v>
      </c>
      <c r="AU335" s="237" t="s">
        <v>83</v>
      </c>
      <c r="AY335" s="17" t="s">
        <v>150</v>
      </c>
      <c r="BE335" s="238">
        <f>IF(N335="základní",J335,0)</f>
        <v>0</v>
      </c>
      <c r="BF335" s="238">
        <f>IF(N335="snížená",J335,0)</f>
        <v>0</v>
      </c>
      <c r="BG335" s="238">
        <f>IF(N335="zákl. přenesená",J335,0)</f>
        <v>0</v>
      </c>
      <c r="BH335" s="238">
        <f>IF(N335="sníž. přenesená",J335,0)</f>
        <v>0</v>
      </c>
      <c r="BI335" s="238">
        <f>IF(N335="nulová",J335,0)</f>
        <v>0</v>
      </c>
      <c r="BJ335" s="17" t="s">
        <v>81</v>
      </c>
      <c r="BK335" s="238">
        <f>ROUND(I335*H335,2)</f>
        <v>0</v>
      </c>
      <c r="BL335" s="17" t="s">
        <v>264</v>
      </c>
      <c r="BM335" s="237" t="s">
        <v>1127</v>
      </c>
    </row>
    <row r="336" s="2" customFormat="1">
      <c r="A336" s="38"/>
      <c r="B336" s="39"/>
      <c r="C336" s="40"/>
      <c r="D336" s="239" t="s">
        <v>159</v>
      </c>
      <c r="E336" s="40"/>
      <c r="F336" s="240" t="s">
        <v>1128</v>
      </c>
      <c r="G336" s="40"/>
      <c r="H336" s="40"/>
      <c r="I336" s="241"/>
      <c r="J336" s="40"/>
      <c r="K336" s="40"/>
      <c r="L336" s="44"/>
      <c r="M336" s="242"/>
      <c r="N336" s="24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159</v>
      </c>
      <c r="AU336" s="17" t="s">
        <v>83</v>
      </c>
    </row>
    <row r="337" s="2" customFormat="1">
      <c r="A337" s="38"/>
      <c r="B337" s="39"/>
      <c r="C337" s="40"/>
      <c r="D337" s="244" t="s">
        <v>161</v>
      </c>
      <c r="E337" s="40"/>
      <c r="F337" s="245" t="s">
        <v>1129</v>
      </c>
      <c r="G337" s="40"/>
      <c r="H337" s="40"/>
      <c r="I337" s="241"/>
      <c r="J337" s="40"/>
      <c r="K337" s="40"/>
      <c r="L337" s="44"/>
      <c r="M337" s="242"/>
      <c r="N337" s="24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161</v>
      </c>
      <c r="AU337" s="17" t="s">
        <v>83</v>
      </c>
    </row>
    <row r="338" s="13" customFormat="1">
      <c r="A338" s="13"/>
      <c r="B338" s="246"/>
      <c r="C338" s="247"/>
      <c r="D338" s="239" t="s">
        <v>163</v>
      </c>
      <c r="E338" s="248" t="s">
        <v>1</v>
      </c>
      <c r="F338" s="249" t="s">
        <v>1082</v>
      </c>
      <c r="G338" s="247"/>
      <c r="H338" s="250">
        <v>9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6" t="s">
        <v>163</v>
      </c>
      <c r="AU338" s="256" t="s">
        <v>83</v>
      </c>
      <c r="AV338" s="13" t="s">
        <v>83</v>
      </c>
      <c r="AW338" s="13" t="s">
        <v>30</v>
      </c>
      <c r="AX338" s="13" t="s">
        <v>81</v>
      </c>
      <c r="AY338" s="256" t="s">
        <v>150</v>
      </c>
    </row>
    <row r="339" s="12" customFormat="1" ht="22.8" customHeight="1">
      <c r="A339" s="12"/>
      <c r="B339" s="210"/>
      <c r="C339" s="211"/>
      <c r="D339" s="212" t="s">
        <v>72</v>
      </c>
      <c r="E339" s="224" t="s">
        <v>556</v>
      </c>
      <c r="F339" s="224" t="s">
        <v>557</v>
      </c>
      <c r="G339" s="211"/>
      <c r="H339" s="211"/>
      <c r="I339" s="214"/>
      <c r="J339" s="225">
        <f>BK339</f>
        <v>0</v>
      </c>
      <c r="K339" s="211"/>
      <c r="L339" s="216"/>
      <c r="M339" s="217"/>
      <c r="N339" s="218"/>
      <c r="O339" s="218"/>
      <c r="P339" s="219">
        <f>SUM(P340:P344)</f>
        <v>0</v>
      </c>
      <c r="Q339" s="218"/>
      <c r="R339" s="219">
        <f>SUM(R340:R344)</f>
        <v>0</v>
      </c>
      <c r="S339" s="218"/>
      <c r="T339" s="220">
        <f>SUM(T340:T344)</f>
        <v>0.061600000000000009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1" t="s">
        <v>83</v>
      </c>
      <c r="AT339" s="222" t="s">
        <v>72</v>
      </c>
      <c r="AU339" s="222" t="s">
        <v>81</v>
      </c>
      <c r="AY339" s="221" t="s">
        <v>150</v>
      </c>
      <c r="BK339" s="223">
        <f>SUM(BK340:BK344)</f>
        <v>0</v>
      </c>
    </row>
    <row r="340" s="2" customFormat="1" ht="24.15" customHeight="1">
      <c r="A340" s="38"/>
      <c r="B340" s="39"/>
      <c r="C340" s="226" t="s">
        <v>591</v>
      </c>
      <c r="D340" s="226" t="s">
        <v>152</v>
      </c>
      <c r="E340" s="227" t="s">
        <v>776</v>
      </c>
      <c r="F340" s="228" t="s">
        <v>777</v>
      </c>
      <c r="G340" s="229" t="s">
        <v>176</v>
      </c>
      <c r="H340" s="230">
        <v>4.4000000000000004</v>
      </c>
      <c r="I340" s="231"/>
      <c r="J340" s="232">
        <f>ROUND(I340*H340,2)</f>
        <v>0</v>
      </c>
      <c r="K340" s="228" t="s">
        <v>156</v>
      </c>
      <c r="L340" s="44"/>
      <c r="M340" s="233" t="s">
        <v>1</v>
      </c>
      <c r="N340" s="234" t="s">
        <v>38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0.014</v>
      </c>
      <c r="T340" s="236">
        <f>S340*H340</f>
        <v>0.061600000000000009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264</v>
      </c>
      <c r="AT340" s="237" t="s">
        <v>152</v>
      </c>
      <c r="AU340" s="237" t="s">
        <v>83</v>
      </c>
      <c r="AY340" s="17" t="s">
        <v>150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81</v>
      </c>
      <c r="BK340" s="238">
        <f>ROUND(I340*H340,2)</f>
        <v>0</v>
      </c>
      <c r="BL340" s="17" t="s">
        <v>264</v>
      </c>
      <c r="BM340" s="237" t="s">
        <v>1130</v>
      </c>
    </row>
    <row r="341" s="2" customFormat="1">
      <c r="A341" s="38"/>
      <c r="B341" s="39"/>
      <c r="C341" s="40"/>
      <c r="D341" s="239" t="s">
        <v>159</v>
      </c>
      <c r="E341" s="40"/>
      <c r="F341" s="240" t="s">
        <v>779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159</v>
      </c>
      <c r="AU341" s="17" t="s">
        <v>83</v>
      </c>
    </row>
    <row r="342" s="2" customFormat="1">
      <c r="A342" s="38"/>
      <c r="B342" s="39"/>
      <c r="C342" s="40"/>
      <c r="D342" s="244" t="s">
        <v>161</v>
      </c>
      <c r="E342" s="40"/>
      <c r="F342" s="245" t="s">
        <v>780</v>
      </c>
      <c r="G342" s="40"/>
      <c r="H342" s="40"/>
      <c r="I342" s="241"/>
      <c r="J342" s="40"/>
      <c r="K342" s="40"/>
      <c r="L342" s="44"/>
      <c r="M342" s="242"/>
      <c r="N342" s="243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161</v>
      </c>
      <c r="AU342" s="17" t="s">
        <v>83</v>
      </c>
    </row>
    <row r="343" s="15" customFormat="1">
      <c r="A343" s="15"/>
      <c r="B343" s="278"/>
      <c r="C343" s="279"/>
      <c r="D343" s="239" t="s">
        <v>163</v>
      </c>
      <c r="E343" s="280" t="s">
        <v>1</v>
      </c>
      <c r="F343" s="281" t="s">
        <v>680</v>
      </c>
      <c r="G343" s="279"/>
      <c r="H343" s="280" t="s">
        <v>1</v>
      </c>
      <c r="I343" s="282"/>
      <c r="J343" s="279"/>
      <c r="K343" s="279"/>
      <c r="L343" s="283"/>
      <c r="M343" s="284"/>
      <c r="N343" s="285"/>
      <c r="O343" s="285"/>
      <c r="P343" s="285"/>
      <c r="Q343" s="285"/>
      <c r="R343" s="285"/>
      <c r="S343" s="285"/>
      <c r="T343" s="28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7" t="s">
        <v>163</v>
      </c>
      <c r="AU343" s="287" t="s">
        <v>83</v>
      </c>
      <c r="AV343" s="15" t="s">
        <v>81</v>
      </c>
      <c r="AW343" s="15" t="s">
        <v>30</v>
      </c>
      <c r="AX343" s="15" t="s">
        <v>73</v>
      </c>
      <c r="AY343" s="287" t="s">
        <v>150</v>
      </c>
    </row>
    <row r="344" s="13" customFormat="1">
      <c r="A344" s="13"/>
      <c r="B344" s="246"/>
      <c r="C344" s="247"/>
      <c r="D344" s="239" t="s">
        <v>163</v>
      </c>
      <c r="E344" s="248" t="s">
        <v>1</v>
      </c>
      <c r="F344" s="249" t="s">
        <v>1051</v>
      </c>
      <c r="G344" s="247"/>
      <c r="H344" s="250">
        <v>4.4000000000000004</v>
      </c>
      <c r="I344" s="251"/>
      <c r="J344" s="247"/>
      <c r="K344" s="247"/>
      <c r="L344" s="252"/>
      <c r="M344" s="253"/>
      <c r="N344" s="254"/>
      <c r="O344" s="254"/>
      <c r="P344" s="254"/>
      <c r="Q344" s="254"/>
      <c r="R344" s="254"/>
      <c r="S344" s="254"/>
      <c r="T344" s="25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6" t="s">
        <v>163</v>
      </c>
      <c r="AU344" s="256" t="s">
        <v>83</v>
      </c>
      <c r="AV344" s="13" t="s">
        <v>83</v>
      </c>
      <c r="AW344" s="13" t="s">
        <v>30</v>
      </c>
      <c r="AX344" s="13" t="s">
        <v>81</v>
      </c>
      <c r="AY344" s="256" t="s">
        <v>150</v>
      </c>
    </row>
    <row r="345" s="12" customFormat="1" ht="25.92" customHeight="1">
      <c r="A345" s="12"/>
      <c r="B345" s="210"/>
      <c r="C345" s="211"/>
      <c r="D345" s="212" t="s">
        <v>72</v>
      </c>
      <c r="E345" s="213" t="s">
        <v>382</v>
      </c>
      <c r="F345" s="213" t="s">
        <v>383</v>
      </c>
      <c r="G345" s="211"/>
      <c r="H345" s="211"/>
      <c r="I345" s="214"/>
      <c r="J345" s="215">
        <f>BK345</f>
        <v>0</v>
      </c>
      <c r="K345" s="211"/>
      <c r="L345" s="216"/>
      <c r="M345" s="217"/>
      <c r="N345" s="218"/>
      <c r="O345" s="218"/>
      <c r="P345" s="219">
        <f>SUM(P346:P354)</f>
        <v>0</v>
      </c>
      <c r="Q345" s="218"/>
      <c r="R345" s="219">
        <f>SUM(R346:R354)</f>
        <v>0</v>
      </c>
      <c r="S345" s="218"/>
      <c r="T345" s="220">
        <f>SUM(T346:T354)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21" t="s">
        <v>157</v>
      </c>
      <c r="AT345" s="222" t="s">
        <v>72</v>
      </c>
      <c r="AU345" s="222" t="s">
        <v>73</v>
      </c>
      <c r="AY345" s="221" t="s">
        <v>150</v>
      </c>
      <c r="BK345" s="223">
        <f>SUM(BK346:BK354)</f>
        <v>0</v>
      </c>
    </row>
    <row r="346" s="2" customFormat="1" ht="16.5" customHeight="1">
      <c r="A346" s="38"/>
      <c r="B346" s="39"/>
      <c r="C346" s="226" t="s">
        <v>596</v>
      </c>
      <c r="D346" s="226" t="s">
        <v>152</v>
      </c>
      <c r="E346" s="227" t="s">
        <v>958</v>
      </c>
      <c r="F346" s="228" t="s">
        <v>959</v>
      </c>
      <c r="G346" s="229" t="s">
        <v>155</v>
      </c>
      <c r="H346" s="230">
        <v>3</v>
      </c>
      <c r="I346" s="231"/>
      <c r="J346" s="232">
        <f>ROUND(I346*H346,2)</f>
        <v>0</v>
      </c>
      <c r="K346" s="228" t="s">
        <v>1</v>
      </c>
      <c r="L346" s="44"/>
      <c r="M346" s="233" t="s">
        <v>1</v>
      </c>
      <c r="N346" s="234" t="s">
        <v>38</v>
      </c>
      <c r="O346" s="91"/>
      <c r="P346" s="235">
        <f>O346*H346</f>
        <v>0</v>
      </c>
      <c r="Q346" s="235">
        <v>0</v>
      </c>
      <c r="R346" s="235">
        <f>Q346*H346</f>
        <v>0</v>
      </c>
      <c r="S346" s="235">
        <v>0</v>
      </c>
      <c r="T346" s="23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7" t="s">
        <v>577</v>
      </c>
      <c r="AT346" s="237" t="s">
        <v>152</v>
      </c>
      <c r="AU346" s="237" t="s">
        <v>81</v>
      </c>
      <c r="AY346" s="17" t="s">
        <v>150</v>
      </c>
      <c r="BE346" s="238">
        <f>IF(N346="základní",J346,0)</f>
        <v>0</v>
      </c>
      <c r="BF346" s="238">
        <f>IF(N346="snížená",J346,0)</f>
        <v>0</v>
      </c>
      <c r="BG346" s="238">
        <f>IF(N346="zákl. přenesená",J346,0)</f>
        <v>0</v>
      </c>
      <c r="BH346" s="238">
        <f>IF(N346="sníž. přenesená",J346,0)</f>
        <v>0</v>
      </c>
      <c r="BI346" s="238">
        <f>IF(N346="nulová",J346,0)</f>
        <v>0</v>
      </c>
      <c r="BJ346" s="17" t="s">
        <v>81</v>
      </c>
      <c r="BK346" s="238">
        <f>ROUND(I346*H346,2)</f>
        <v>0</v>
      </c>
      <c r="BL346" s="17" t="s">
        <v>577</v>
      </c>
      <c r="BM346" s="237" t="s">
        <v>1131</v>
      </c>
    </row>
    <row r="347" s="2" customFormat="1">
      <c r="A347" s="38"/>
      <c r="B347" s="39"/>
      <c r="C347" s="40"/>
      <c r="D347" s="239" t="s">
        <v>159</v>
      </c>
      <c r="E347" s="40"/>
      <c r="F347" s="240" t="s">
        <v>959</v>
      </c>
      <c r="G347" s="40"/>
      <c r="H347" s="40"/>
      <c r="I347" s="241"/>
      <c r="J347" s="40"/>
      <c r="K347" s="40"/>
      <c r="L347" s="44"/>
      <c r="M347" s="242"/>
      <c r="N347" s="24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159</v>
      </c>
      <c r="AU347" s="17" t="s">
        <v>81</v>
      </c>
    </row>
    <row r="348" s="15" customFormat="1">
      <c r="A348" s="15"/>
      <c r="B348" s="278"/>
      <c r="C348" s="279"/>
      <c r="D348" s="239" t="s">
        <v>163</v>
      </c>
      <c r="E348" s="280" t="s">
        <v>1</v>
      </c>
      <c r="F348" s="281" t="s">
        <v>1065</v>
      </c>
      <c r="G348" s="279"/>
      <c r="H348" s="280" t="s">
        <v>1</v>
      </c>
      <c r="I348" s="282"/>
      <c r="J348" s="279"/>
      <c r="K348" s="279"/>
      <c r="L348" s="283"/>
      <c r="M348" s="284"/>
      <c r="N348" s="285"/>
      <c r="O348" s="285"/>
      <c r="P348" s="285"/>
      <c r="Q348" s="285"/>
      <c r="R348" s="285"/>
      <c r="S348" s="285"/>
      <c r="T348" s="286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87" t="s">
        <v>163</v>
      </c>
      <c r="AU348" s="287" t="s">
        <v>81</v>
      </c>
      <c r="AV348" s="15" t="s">
        <v>81</v>
      </c>
      <c r="AW348" s="15" t="s">
        <v>30</v>
      </c>
      <c r="AX348" s="15" t="s">
        <v>73</v>
      </c>
      <c r="AY348" s="287" t="s">
        <v>150</v>
      </c>
    </row>
    <row r="349" s="13" customFormat="1">
      <c r="A349" s="13"/>
      <c r="B349" s="246"/>
      <c r="C349" s="247"/>
      <c r="D349" s="239" t="s">
        <v>163</v>
      </c>
      <c r="E349" s="248" t="s">
        <v>1</v>
      </c>
      <c r="F349" s="249" t="s">
        <v>173</v>
      </c>
      <c r="G349" s="247"/>
      <c r="H349" s="250">
        <v>3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6" t="s">
        <v>163</v>
      </c>
      <c r="AU349" s="256" t="s">
        <v>81</v>
      </c>
      <c r="AV349" s="13" t="s">
        <v>83</v>
      </c>
      <c r="AW349" s="13" t="s">
        <v>30</v>
      </c>
      <c r="AX349" s="13" t="s">
        <v>81</v>
      </c>
      <c r="AY349" s="256" t="s">
        <v>150</v>
      </c>
    </row>
    <row r="350" s="2" customFormat="1" ht="16.5" customHeight="1">
      <c r="A350" s="38"/>
      <c r="B350" s="39"/>
      <c r="C350" s="226" t="s">
        <v>965</v>
      </c>
      <c r="D350" s="226" t="s">
        <v>152</v>
      </c>
      <c r="E350" s="227" t="s">
        <v>576</v>
      </c>
      <c r="F350" s="228" t="s">
        <v>386</v>
      </c>
      <c r="G350" s="229" t="s">
        <v>387</v>
      </c>
      <c r="H350" s="230">
        <v>1</v>
      </c>
      <c r="I350" s="231"/>
      <c r="J350" s="232">
        <f>ROUND(I350*H350,2)</f>
        <v>0</v>
      </c>
      <c r="K350" s="228" t="s">
        <v>1</v>
      </c>
      <c r="L350" s="44"/>
      <c r="M350" s="233" t="s">
        <v>1</v>
      </c>
      <c r="N350" s="234" t="s">
        <v>38</v>
      </c>
      <c r="O350" s="91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577</v>
      </c>
      <c r="AT350" s="237" t="s">
        <v>152</v>
      </c>
      <c r="AU350" s="237" t="s">
        <v>81</v>
      </c>
      <c r="AY350" s="17" t="s">
        <v>150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81</v>
      </c>
      <c r="BK350" s="238">
        <f>ROUND(I350*H350,2)</f>
        <v>0</v>
      </c>
      <c r="BL350" s="17" t="s">
        <v>577</v>
      </c>
      <c r="BM350" s="237" t="s">
        <v>1132</v>
      </c>
    </row>
    <row r="351" s="2" customFormat="1">
      <c r="A351" s="38"/>
      <c r="B351" s="39"/>
      <c r="C351" s="40"/>
      <c r="D351" s="239" t="s">
        <v>159</v>
      </c>
      <c r="E351" s="40"/>
      <c r="F351" s="240" t="s">
        <v>386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159</v>
      </c>
      <c r="AU351" s="17" t="s">
        <v>81</v>
      </c>
    </row>
    <row r="352" s="2" customFormat="1" ht="16.5" customHeight="1">
      <c r="A352" s="38"/>
      <c r="B352" s="39"/>
      <c r="C352" s="226" t="s">
        <v>969</v>
      </c>
      <c r="D352" s="226" t="s">
        <v>152</v>
      </c>
      <c r="E352" s="227" t="s">
        <v>580</v>
      </c>
      <c r="F352" s="228" t="s">
        <v>581</v>
      </c>
      <c r="G352" s="229" t="s">
        <v>387</v>
      </c>
      <c r="H352" s="230">
        <v>1</v>
      </c>
      <c r="I352" s="231"/>
      <c r="J352" s="232">
        <f>ROUND(I352*H352,2)</f>
        <v>0</v>
      </c>
      <c r="K352" s="228" t="s">
        <v>1</v>
      </c>
      <c r="L352" s="44"/>
      <c r="M352" s="233" t="s">
        <v>1</v>
      </c>
      <c r="N352" s="234" t="s">
        <v>38</v>
      </c>
      <c r="O352" s="91"/>
      <c r="P352" s="235">
        <f>O352*H352</f>
        <v>0</v>
      </c>
      <c r="Q352" s="235">
        <v>0</v>
      </c>
      <c r="R352" s="235">
        <f>Q352*H352</f>
        <v>0</v>
      </c>
      <c r="S352" s="235">
        <v>0</v>
      </c>
      <c r="T352" s="23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7" t="s">
        <v>577</v>
      </c>
      <c r="AT352" s="237" t="s">
        <v>152</v>
      </c>
      <c r="AU352" s="237" t="s">
        <v>81</v>
      </c>
      <c r="AY352" s="17" t="s">
        <v>150</v>
      </c>
      <c r="BE352" s="238">
        <f>IF(N352="základní",J352,0)</f>
        <v>0</v>
      </c>
      <c r="BF352" s="238">
        <f>IF(N352="snížená",J352,0)</f>
        <v>0</v>
      </c>
      <c r="BG352" s="238">
        <f>IF(N352="zákl. přenesená",J352,0)</f>
        <v>0</v>
      </c>
      <c r="BH352" s="238">
        <f>IF(N352="sníž. přenesená",J352,0)</f>
        <v>0</v>
      </c>
      <c r="BI352" s="238">
        <f>IF(N352="nulová",J352,0)</f>
        <v>0</v>
      </c>
      <c r="BJ352" s="17" t="s">
        <v>81</v>
      </c>
      <c r="BK352" s="238">
        <f>ROUND(I352*H352,2)</f>
        <v>0</v>
      </c>
      <c r="BL352" s="17" t="s">
        <v>577</v>
      </c>
      <c r="BM352" s="237" t="s">
        <v>1133</v>
      </c>
    </row>
    <row r="353" s="2" customFormat="1">
      <c r="A353" s="38"/>
      <c r="B353" s="39"/>
      <c r="C353" s="40"/>
      <c r="D353" s="239" t="s">
        <v>159</v>
      </c>
      <c r="E353" s="40"/>
      <c r="F353" s="240" t="s">
        <v>581</v>
      </c>
      <c r="G353" s="40"/>
      <c r="H353" s="40"/>
      <c r="I353" s="241"/>
      <c r="J353" s="40"/>
      <c r="K353" s="40"/>
      <c r="L353" s="44"/>
      <c r="M353" s="242"/>
      <c r="N353" s="243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159</v>
      </c>
      <c r="AU353" s="17" t="s">
        <v>81</v>
      </c>
    </row>
    <row r="354" s="2" customFormat="1">
      <c r="A354" s="38"/>
      <c r="B354" s="39"/>
      <c r="C354" s="40"/>
      <c r="D354" s="239" t="s">
        <v>270</v>
      </c>
      <c r="E354" s="40"/>
      <c r="F354" s="288" t="s">
        <v>1134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270</v>
      </c>
      <c r="AU354" s="17" t="s">
        <v>81</v>
      </c>
    </row>
    <row r="355" s="12" customFormat="1" ht="25.92" customHeight="1">
      <c r="A355" s="12"/>
      <c r="B355" s="210"/>
      <c r="C355" s="211"/>
      <c r="D355" s="212" t="s">
        <v>72</v>
      </c>
      <c r="E355" s="213" t="s">
        <v>395</v>
      </c>
      <c r="F355" s="213" t="s">
        <v>396</v>
      </c>
      <c r="G355" s="211"/>
      <c r="H355" s="211"/>
      <c r="I355" s="214"/>
      <c r="J355" s="215">
        <f>BK355</f>
        <v>0</v>
      </c>
      <c r="K355" s="211"/>
      <c r="L355" s="216"/>
      <c r="M355" s="217"/>
      <c r="N355" s="218"/>
      <c r="O355" s="218"/>
      <c r="P355" s="219">
        <f>SUM(P356:P364)</f>
        <v>0</v>
      </c>
      <c r="Q355" s="218"/>
      <c r="R355" s="219">
        <f>SUM(R356:R364)</f>
        <v>0</v>
      </c>
      <c r="S355" s="218"/>
      <c r="T355" s="220">
        <f>SUM(T356:T364)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21" t="s">
        <v>188</v>
      </c>
      <c r="AT355" s="222" t="s">
        <v>72</v>
      </c>
      <c r="AU355" s="222" t="s">
        <v>73</v>
      </c>
      <c r="AY355" s="221" t="s">
        <v>150</v>
      </c>
      <c r="BK355" s="223">
        <f>SUM(BK356:BK364)</f>
        <v>0</v>
      </c>
    </row>
    <row r="356" s="2" customFormat="1" ht="16.5" customHeight="1">
      <c r="A356" s="38"/>
      <c r="B356" s="39"/>
      <c r="C356" s="226" t="s">
        <v>971</v>
      </c>
      <c r="D356" s="226" t="s">
        <v>152</v>
      </c>
      <c r="E356" s="227" t="s">
        <v>390</v>
      </c>
      <c r="F356" s="228" t="s">
        <v>391</v>
      </c>
      <c r="G356" s="229" t="s">
        <v>392</v>
      </c>
      <c r="H356" s="230">
        <v>1</v>
      </c>
      <c r="I356" s="231"/>
      <c r="J356" s="232">
        <f>ROUND(I356*H356,2)</f>
        <v>0</v>
      </c>
      <c r="K356" s="228" t="s">
        <v>1</v>
      </c>
      <c r="L356" s="44"/>
      <c r="M356" s="233" t="s">
        <v>1</v>
      </c>
      <c r="N356" s="234" t="s">
        <v>38</v>
      </c>
      <c r="O356" s="91"/>
      <c r="P356" s="235">
        <f>O356*H356</f>
        <v>0</v>
      </c>
      <c r="Q356" s="235">
        <v>0</v>
      </c>
      <c r="R356" s="235">
        <f>Q356*H356</f>
        <v>0</v>
      </c>
      <c r="S356" s="235">
        <v>0</v>
      </c>
      <c r="T356" s="23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7" t="s">
        <v>157</v>
      </c>
      <c r="AT356" s="237" t="s">
        <v>152</v>
      </c>
      <c r="AU356" s="237" t="s">
        <v>81</v>
      </c>
      <c r="AY356" s="17" t="s">
        <v>150</v>
      </c>
      <c r="BE356" s="238">
        <f>IF(N356="základní",J356,0)</f>
        <v>0</v>
      </c>
      <c r="BF356" s="238">
        <f>IF(N356="snížená",J356,0)</f>
        <v>0</v>
      </c>
      <c r="BG356" s="238">
        <f>IF(N356="zákl. přenesená",J356,0)</f>
        <v>0</v>
      </c>
      <c r="BH356" s="238">
        <f>IF(N356="sníž. přenesená",J356,0)</f>
        <v>0</v>
      </c>
      <c r="BI356" s="238">
        <f>IF(N356="nulová",J356,0)</f>
        <v>0</v>
      </c>
      <c r="BJ356" s="17" t="s">
        <v>81</v>
      </c>
      <c r="BK356" s="238">
        <f>ROUND(I356*H356,2)</f>
        <v>0</v>
      </c>
      <c r="BL356" s="17" t="s">
        <v>157</v>
      </c>
      <c r="BM356" s="237" t="s">
        <v>1135</v>
      </c>
    </row>
    <row r="357" s="2" customFormat="1">
      <c r="A357" s="38"/>
      <c r="B357" s="39"/>
      <c r="C357" s="40"/>
      <c r="D357" s="239" t="s">
        <v>159</v>
      </c>
      <c r="E357" s="40"/>
      <c r="F357" s="240" t="s">
        <v>391</v>
      </c>
      <c r="G357" s="40"/>
      <c r="H357" s="40"/>
      <c r="I357" s="241"/>
      <c r="J357" s="40"/>
      <c r="K357" s="40"/>
      <c r="L357" s="44"/>
      <c r="M357" s="242"/>
      <c r="N357" s="243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159</v>
      </c>
      <c r="AU357" s="17" t="s">
        <v>81</v>
      </c>
    </row>
    <row r="358" s="2" customFormat="1">
      <c r="A358" s="38"/>
      <c r="B358" s="39"/>
      <c r="C358" s="40"/>
      <c r="D358" s="239" t="s">
        <v>270</v>
      </c>
      <c r="E358" s="40"/>
      <c r="F358" s="288" t="s">
        <v>394</v>
      </c>
      <c r="G358" s="40"/>
      <c r="H358" s="40"/>
      <c r="I358" s="241"/>
      <c r="J358" s="40"/>
      <c r="K358" s="40"/>
      <c r="L358" s="44"/>
      <c r="M358" s="242"/>
      <c r="N358" s="243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270</v>
      </c>
      <c r="AU358" s="17" t="s">
        <v>81</v>
      </c>
    </row>
    <row r="359" s="2" customFormat="1" ht="16.5" customHeight="1">
      <c r="A359" s="38"/>
      <c r="B359" s="39"/>
      <c r="C359" s="226" t="s">
        <v>973</v>
      </c>
      <c r="D359" s="226" t="s">
        <v>152</v>
      </c>
      <c r="E359" s="227" t="s">
        <v>409</v>
      </c>
      <c r="F359" s="228" t="s">
        <v>407</v>
      </c>
      <c r="G359" s="229" t="s">
        <v>387</v>
      </c>
      <c r="H359" s="230">
        <v>1</v>
      </c>
      <c r="I359" s="231"/>
      <c r="J359" s="232">
        <f>ROUND(I359*H359,2)</f>
        <v>0</v>
      </c>
      <c r="K359" s="228" t="s">
        <v>790</v>
      </c>
      <c r="L359" s="44"/>
      <c r="M359" s="233" t="s">
        <v>1</v>
      </c>
      <c r="N359" s="234" t="s">
        <v>38</v>
      </c>
      <c r="O359" s="91"/>
      <c r="P359" s="235">
        <f>O359*H359</f>
        <v>0</v>
      </c>
      <c r="Q359" s="235">
        <v>0</v>
      </c>
      <c r="R359" s="235">
        <f>Q359*H359</f>
        <v>0</v>
      </c>
      <c r="S359" s="235">
        <v>0</v>
      </c>
      <c r="T359" s="23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7" t="s">
        <v>402</v>
      </c>
      <c r="AT359" s="237" t="s">
        <v>152</v>
      </c>
      <c r="AU359" s="237" t="s">
        <v>81</v>
      </c>
      <c r="AY359" s="17" t="s">
        <v>150</v>
      </c>
      <c r="BE359" s="238">
        <f>IF(N359="základní",J359,0)</f>
        <v>0</v>
      </c>
      <c r="BF359" s="238">
        <f>IF(N359="snížená",J359,0)</f>
        <v>0</v>
      </c>
      <c r="BG359" s="238">
        <f>IF(N359="zákl. přenesená",J359,0)</f>
        <v>0</v>
      </c>
      <c r="BH359" s="238">
        <f>IF(N359="sníž. přenesená",J359,0)</f>
        <v>0</v>
      </c>
      <c r="BI359" s="238">
        <f>IF(N359="nulová",J359,0)</f>
        <v>0</v>
      </c>
      <c r="BJ359" s="17" t="s">
        <v>81</v>
      </c>
      <c r="BK359" s="238">
        <f>ROUND(I359*H359,2)</f>
        <v>0</v>
      </c>
      <c r="BL359" s="17" t="s">
        <v>402</v>
      </c>
      <c r="BM359" s="237" t="s">
        <v>1136</v>
      </c>
    </row>
    <row r="360" s="2" customFormat="1">
      <c r="A360" s="38"/>
      <c r="B360" s="39"/>
      <c r="C360" s="40"/>
      <c r="D360" s="239" t="s">
        <v>159</v>
      </c>
      <c r="E360" s="40"/>
      <c r="F360" s="240" t="s">
        <v>407</v>
      </c>
      <c r="G360" s="40"/>
      <c r="H360" s="40"/>
      <c r="I360" s="241"/>
      <c r="J360" s="40"/>
      <c r="K360" s="40"/>
      <c r="L360" s="44"/>
      <c r="M360" s="242"/>
      <c r="N360" s="243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159</v>
      </c>
      <c r="AU360" s="17" t="s">
        <v>81</v>
      </c>
    </row>
    <row r="361" s="2" customFormat="1">
      <c r="A361" s="38"/>
      <c r="B361" s="39"/>
      <c r="C361" s="40"/>
      <c r="D361" s="244" t="s">
        <v>161</v>
      </c>
      <c r="E361" s="40"/>
      <c r="F361" s="245" t="s">
        <v>792</v>
      </c>
      <c r="G361" s="40"/>
      <c r="H361" s="40"/>
      <c r="I361" s="241"/>
      <c r="J361" s="40"/>
      <c r="K361" s="40"/>
      <c r="L361" s="44"/>
      <c r="M361" s="242"/>
      <c r="N361" s="243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161</v>
      </c>
      <c r="AU361" s="17" t="s">
        <v>81</v>
      </c>
    </row>
    <row r="362" s="2" customFormat="1" ht="16.5" customHeight="1">
      <c r="A362" s="38"/>
      <c r="B362" s="39"/>
      <c r="C362" s="226" t="s">
        <v>975</v>
      </c>
      <c r="D362" s="226" t="s">
        <v>152</v>
      </c>
      <c r="E362" s="227" t="s">
        <v>413</v>
      </c>
      <c r="F362" s="228" t="s">
        <v>414</v>
      </c>
      <c r="G362" s="229" t="s">
        <v>387</v>
      </c>
      <c r="H362" s="230">
        <v>1</v>
      </c>
      <c r="I362" s="231"/>
      <c r="J362" s="232">
        <f>ROUND(I362*H362,2)</f>
        <v>0</v>
      </c>
      <c r="K362" s="228" t="s">
        <v>1</v>
      </c>
      <c r="L362" s="44"/>
      <c r="M362" s="233" t="s">
        <v>1</v>
      </c>
      <c r="N362" s="234" t="s">
        <v>38</v>
      </c>
      <c r="O362" s="91"/>
      <c r="P362" s="235">
        <f>O362*H362</f>
        <v>0</v>
      </c>
      <c r="Q362" s="235">
        <v>0</v>
      </c>
      <c r="R362" s="235">
        <f>Q362*H362</f>
        <v>0</v>
      </c>
      <c r="S362" s="235">
        <v>0</v>
      </c>
      <c r="T362" s="23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7" t="s">
        <v>402</v>
      </c>
      <c r="AT362" s="237" t="s">
        <v>152</v>
      </c>
      <c r="AU362" s="237" t="s">
        <v>81</v>
      </c>
      <c r="AY362" s="17" t="s">
        <v>150</v>
      </c>
      <c r="BE362" s="238">
        <f>IF(N362="základní",J362,0)</f>
        <v>0</v>
      </c>
      <c r="BF362" s="238">
        <f>IF(N362="snížená",J362,0)</f>
        <v>0</v>
      </c>
      <c r="BG362" s="238">
        <f>IF(N362="zákl. přenesená",J362,0)</f>
        <v>0</v>
      </c>
      <c r="BH362" s="238">
        <f>IF(N362="sníž. přenesená",J362,0)</f>
        <v>0</v>
      </c>
      <c r="BI362" s="238">
        <f>IF(N362="nulová",J362,0)</f>
        <v>0</v>
      </c>
      <c r="BJ362" s="17" t="s">
        <v>81</v>
      </c>
      <c r="BK362" s="238">
        <f>ROUND(I362*H362,2)</f>
        <v>0</v>
      </c>
      <c r="BL362" s="17" t="s">
        <v>402</v>
      </c>
      <c r="BM362" s="237" t="s">
        <v>1137</v>
      </c>
    </row>
    <row r="363" s="2" customFormat="1">
      <c r="A363" s="38"/>
      <c r="B363" s="39"/>
      <c r="C363" s="40"/>
      <c r="D363" s="239" t="s">
        <v>159</v>
      </c>
      <c r="E363" s="40"/>
      <c r="F363" s="240" t="s">
        <v>414</v>
      </c>
      <c r="G363" s="40"/>
      <c r="H363" s="40"/>
      <c r="I363" s="241"/>
      <c r="J363" s="40"/>
      <c r="K363" s="40"/>
      <c r="L363" s="44"/>
      <c r="M363" s="242"/>
      <c r="N363" s="243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159</v>
      </c>
      <c r="AU363" s="17" t="s">
        <v>81</v>
      </c>
    </row>
    <row r="364" s="2" customFormat="1">
      <c r="A364" s="38"/>
      <c r="B364" s="39"/>
      <c r="C364" s="40"/>
      <c r="D364" s="239" t="s">
        <v>270</v>
      </c>
      <c r="E364" s="40"/>
      <c r="F364" s="288" t="s">
        <v>1138</v>
      </c>
      <c r="G364" s="40"/>
      <c r="H364" s="40"/>
      <c r="I364" s="241"/>
      <c r="J364" s="40"/>
      <c r="K364" s="40"/>
      <c r="L364" s="44"/>
      <c r="M364" s="289"/>
      <c r="N364" s="290"/>
      <c r="O364" s="291"/>
      <c r="P364" s="291"/>
      <c r="Q364" s="291"/>
      <c r="R364" s="291"/>
      <c r="S364" s="291"/>
      <c r="T364" s="2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270</v>
      </c>
      <c r="AU364" s="17" t="s">
        <v>81</v>
      </c>
    </row>
    <row r="365" s="2" customFormat="1" ht="6.96" customHeight="1">
      <c r="A365" s="38"/>
      <c r="B365" s="66"/>
      <c r="C365" s="67"/>
      <c r="D365" s="67"/>
      <c r="E365" s="67"/>
      <c r="F365" s="67"/>
      <c r="G365" s="67"/>
      <c r="H365" s="67"/>
      <c r="I365" s="67"/>
      <c r="J365" s="67"/>
      <c r="K365" s="67"/>
      <c r="L365" s="44"/>
      <c r="M365" s="38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</row>
  </sheetData>
  <sheetProtection sheet="1" autoFilter="0" formatColumns="0" formatRows="0" objects="1" scenarios="1" spinCount="100000" saltValue="kEDT0bWMV+xrgrlBNrZ67D34x91dtbtQDOk2GQJwAqrNyzU09MlWtL0neTFcCZAETl4b101r3RmxFMAQ+AY+rg==" hashValue="cPCl5lnY79to7p11nE0ns5cWfNObkPycTjtL0aSPbgOpEKQe9ByeOMX/BWB1B8FKo5dC5TQM2Jjs7QckAVK+zA==" algorithmName="SHA-512" password="CC35"/>
  <autoFilter ref="C131:K364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hyperlinks>
    <hyperlink ref="F137" r:id="rId1" display="https://podminky.urs.cz/item/CS_URS_2024_01/119003223"/>
    <hyperlink ref="F142" r:id="rId2" display="https://podminky.urs.cz/item/CS_URS_2024_01/119003224"/>
    <hyperlink ref="F147" r:id="rId3" display="https://podminky.urs.cz/item/CS_URS_2024_01/174111101"/>
    <hyperlink ref="F158" r:id="rId4" display="https://podminky.urs.cz/item/CS_URS_2024_01/181006115"/>
    <hyperlink ref="F162" r:id="rId5" display="https://podminky.urs.cz/item/CS_URS_2024_01/181111131"/>
    <hyperlink ref="F170" r:id="rId6" display="https://podminky.urs.cz/item/CS_URS_2024_01/181411121"/>
    <hyperlink ref="F178" r:id="rId7" display="https://podminky.urs.cz/item/CS_URS_2024_01/113106132"/>
    <hyperlink ref="F182" r:id="rId8" display="https://podminky.urs.cz/item/CS_URS_2024_01/894414211"/>
    <hyperlink ref="F189" r:id="rId9" display="https://podminky.urs.cz/item/CS_URS_2024_01/966080103"/>
    <hyperlink ref="F195" r:id="rId10" display="https://podminky.urs.cz/item/CS_URS_2024_01/977131110"/>
    <hyperlink ref="F198" r:id="rId11" display="https://podminky.urs.cz/item/CS_URS_2024_01/981011315"/>
    <hyperlink ref="F208" r:id="rId12" display="https://podminky.urs.cz/item/CS_URS_2024_01/961044111"/>
    <hyperlink ref="F216" r:id="rId13" display="https://podminky.urs.cz/item/CS_URS_2024_01/968082021"/>
    <hyperlink ref="F220" r:id="rId14" display="https://podminky.urs.cz/item/CS_URS_2024_01/968062375"/>
    <hyperlink ref="F226" r:id="rId15" display="https://podminky.urs.cz/item/CS_URS_2024_01/997006002"/>
    <hyperlink ref="F229" r:id="rId16" display="https://podminky.urs.cz/item/CS_URS_2024_01/997006511"/>
    <hyperlink ref="F232" r:id="rId17" display="https://podminky.urs.cz/item/CS_URS_2024_01/997006519"/>
    <hyperlink ref="F236" r:id="rId18" display="https://podminky.urs.cz/item/CS_URS_2024_01/997013804"/>
    <hyperlink ref="F240" r:id="rId19" display="https://podminky.urs.cz/item/CS_URS_2024_01/997013811"/>
    <hyperlink ref="F244" r:id="rId20" display="https://podminky.urs.cz/item/CS_URS_2024_01/997013814"/>
    <hyperlink ref="F248" r:id="rId21" display="https://podminky.urs.cz/item/CS_URS_2024_01/997013871"/>
    <hyperlink ref="F252" r:id="rId22" display="https://podminky.urs.cz/item/CS_URS_2024_01/997013635"/>
    <hyperlink ref="F259" r:id="rId23" display="https://podminky.urs.cz/item/CS_URS_2024_01/741211821"/>
    <hyperlink ref="F265" r:id="rId24" display="https://podminky.urs.cz/item/CS_URS_2024_01/762331812"/>
    <hyperlink ref="F270" r:id="rId25" display="https://podminky.urs.cz/item/CS_URS_2024_01/762341811"/>
    <hyperlink ref="F275" r:id="rId26" display="https://podminky.urs.cz/item/CS_URS_2024_01/762522812"/>
    <hyperlink ref="F279" r:id="rId27" display="https://podminky.urs.cz/item/CS_URS_2024_01/762841812"/>
    <hyperlink ref="F284" r:id="rId28" display="https://podminky.urs.cz/item/CS_URS_2024_01/764001831"/>
    <hyperlink ref="F289" r:id="rId29" display="https://podminky.urs.cz/item/CS_URS_2024_01/764002801"/>
    <hyperlink ref="F293" r:id="rId30" display="https://podminky.urs.cz/item/CS_URS_2024_01/764002851"/>
    <hyperlink ref="F297" r:id="rId31" display="https://podminky.urs.cz/item/CS_URS_2024_01/764004801"/>
    <hyperlink ref="F301" r:id="rId32" display="https://podminky.urs.cz/item/CS_URS_2024_01/764004841"/>
    <hyperlink ref="F305" r:id="rId33" display="https://podminky.urs.cz/item/CS_URS_2024_01/764004861"/>
    <hyperlink ref="F310" r:id="rId34" display="https://podminky.urs.cz/item/CS_URS_2024_01/766421811"/>
    <hyperlink ref="F314" r:id="rId35" display="https://podminky.urs.cz/item/CS_URS_2024_01/766421821"/>
    <hyperlink ref="F319" r:id="rId36" display="https://podminky.urs.cz/item/CS_URS_2024_01/767661811"/>
    <hyperlink ref="F324" r:id="rId37" display="https://podminky.urs.cz/item/CS_URS_2024_01/767995113"/>
    <hyperlink ref="F337" r:id="rId38" display="https://podminky.urs.cz/item/CS_URS_2024_01/776201812"/>
    <hyperlink ref="F342" r:id="rId39" display="https://podminky.urs.cz/item/CS_URS_2024_01/787600802"/>
    <hyperlink ref="F361" r:id="rId40" display="https://podminky.urs.cz/item/CS_URS_2021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1139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1140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654</v>
      </c>
      <c r="F15" s="38"/>
      <c r="G15" s="38"/>
      <c r="H15" s="38"/>
      <c r="I15" s="150" t="s">
        <v>26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21</v>
      </c>
      <c r="F21" s="38"/>
      <c r="G21" s="38"/>
      <c r="H21" s="38"/>
      <c r="I21" s="150" t="s">
        <v>26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655</v>
      </c>
      <c r="F24" s="38"/>
      <c r="G24" s="38"/>
      <c r="H24" s="38"/>
      <c r="I24" s="150" t="s">
        <v>26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ROUND(J133,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ROUND((SUM(BE133:BE340)),  2)</f>
        <v>0</v>
      </c>
      <c r="G33" s="38"/>
      <c r="H33" s="38"/>
      <c r="I33" s="164">
        <v>0.20999999999999999</v>
      </c>
      <c r="J33" s="163">
        <f>ROUND(((SUM(BE133:BE340))*I33),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ROUND((SUM(BF133:BF340)),  2)</f>
        <v>0</v>
      </c>
      <c r="G34" s="38"/>
      <c r="H34" s="38"/>
      <c r="I34" s="164">
        <v>0.12</v>
      </c>
      <c r="J34" s="163">
        <f>ROUND(((SUM(BF133:BF340))*I34),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ROUND((SUM(BG133:BG340)),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ROUND((SUM(BH133:BH340)),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ROUND((SUM(BI133:BI340)),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Královec - stavědlo I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Královec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 s.o. OŘ. Hradec Králové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>FRAM Consult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J134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J135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1141</v>
      </c>
      <c r="E99" s="196"/>
      <c r="F99" s="196"/>
      <c r="G99" s="196"/>
      <c r="H99" s="196"/>
      <c r="I99" s="196"/>
      <c r="J99" s="197">
        <f>J167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123</v>
      </c>
      <c r="E100" s="196"/>
      <c r="F100" s="196"/>
      <c r="G100" s="196"/>
      <c r="H100" s="196"/>
      <c r="I100" s="196"/>
      <c r="J100" s="197">
        <f>J179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656</v>
      </c>
      <c r="E101" s="196"/>
      <c r="F101" s="196"/>
      <c r="G101" s="196"/>
      <c r="H101" s="196"/>
      <c r="I101" s="196"/>
      <c r="J101" s="197">
        <f>J197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124</v>
      </c>
      <c r="E102" s="196"/>
      <c r="F102" s="196"/>
      <c r="G102" s="196"/>
      <c r="H102" s="196"/>
      <c r="I102" s="196"/>
      <c r="J102" s="197">
        <f>J214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125</v>
      </c>
      <c r="E103" s="191"/>
      <c r="F103" s="191"/>
      <c r="G103" s="191"/>
      <c r="H103" s="191"/>
      <c r="I103" s="191"/>
      <c r="J103" s="192">
        <f>J244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126</v>
      </c>
      <c r="E104" s="196"/>
      <c r="F104" s="196"/>
      <c r="G104" s="196"/>
      <c r="H104" s="196"/>
      <c r="I104" s="196"/>
      <c r="J104" s="197">
        <f>J245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798</v>
      </c>
      <c r="E105" s="196"/>
      <c r="F105" s="196"/>
      <c r="G105" s="196"/>
      <c r="H105" s="196"/>
      <c r="I105" s="196"/>
      <c r="J105" s="197">
        <f>J250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127</v>
      </c>
      <c r="E106" s="196"/>
      <c r="F106" s="196"/>
      <c r="G106" s="196"/>
      <c r="H106" s="196"/>
      <c r="I106" s="196"/>
      <c r="J106" s="197">
        <f>J257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128</v>
      </c>
      <c r="E107" s="196"/>
      <c r="F107" s="196"/>
      <c r="G107" s="196"/>
      <c r="H107" s="196"/>
      <c r="I107" s="196"/>
      <c r="J107" s="197">
        <f>J264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982</v>
      </c>
      <c r="E108" s="196"/>
      <c r="F108" s="196"/>
      <c r="G108" s="196"/>
      <c r="H108" s="196"/>
      <c r="I108" s="196"/>
      <c r="J108" s="197">
        <f>J289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983</v>
      </c>
      <c r="E109" s="196"/>
      <c r="F109" s="196"/>
      <c r="G109" s="196"/>
      <c r="H109" s="196"/>
      <c r="I109" s="196"/>
      <c r="J109" s="197">
        <f>J306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423</v>
      </c>
      <c r="E110" s="196"/>
      <c r="F110" s="196"/>
      <c r="G110" s="196"/>
      <c r="H110" s="196"/>
      <c r="I110" s="196"/>
      <c r="J110" s="197">
        <f>J311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88"/>
      <c r="C111" s="189"/>
      <c r="D111" s="190" t="s">
        <v>131</v>
      </c>
      <c r="E111" s="191"/>
      <c r="F111" s="191"/>
      <c r="G111" s="191"/>
      <c r="H111" s="191"/>
      <c r="I111" s="191"/>
      <c r="J111" s="192">
        <f>J316</f>
        <v>0</v>
      </c>
      <c r="K111" s="189"/>
      <c r="L111" s="19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8"/>
      <c r="C112" s="189"/>
      <c r="D112" s="190" t="s">
        <v>132</v>
      </c>
      <c r="E112" s="191"/>
      <c r="F112" s="191"/>
      <c r="G112" s="191"/>
      <c r="H112" s="191"/>
      <c r="I112" s="191"/>
      <c r="J112" s="192">
        <f>J326</f>
        <v>0</v>
      </c>
      <c r="K112" s="189"/>
      <c r="L112" s="19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10" customFormat="1" ht="19.92" customHeight="1">
      <c r="A113" s="10"/>
      <c r="B113" s="194"/>
      <c r="C113" s="133"/>
      <c r="D113" s="195" t="s">
        <v>133</v>
      </c>
      <c r="E113" s="196"/>
      <c r="F113" s="196"/>
      <c r="G113" s="196"/>
      <c r="H113" s="196"/>
      <c r="I113" s="196"/>
      <c r="J113" s="197">
        <f>J336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135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83" t="str">
        <f>E7</f>
        <v>Demolice - balíček 2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113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06 - Královec - stavědlo I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Královec</v>
      </c>
      <c r="G127" s="40"/>
      <c r="H127" s="40"/>
      <c r="I127" s="32" t="s">
        <v>22</v>
      </c>
      <c r="J127" s="79" t="str">
        <f>IF(J12="","",J12)</f>
        <v>19. 4. 2024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24</v>
      </c>
      <c r="D129" s="40"/>
      <c r="E129" s="40"/>
      <c r="F129" s="27" t="str">
        <f>E15</f>
        <v>SŽ s.o. OŘ. Hradec Králové</v>
      </c>
      <c r="G129" s="40"/>
      <c r="H129" s="40"/>
      <c r="I129" s="32" t="s">
        <v>29</v>
      </c>
      <c r="J129" s="36" t="str">
        <f>E21</f>
        <v xml:space="preserve"> 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27</v>
      </c>
      <c r="D130" s="40"/>
      <c r="E130" s="40"/>
      <c r="F130" s="27" t="str">
        <f>IF(E18="","",E18)</f>
        <v>Vyplň údaj</v>
      </c>
      <c r="G130" s="40"/>
      <c r="H130" s="40"/>
      <c r="I130" s="32" t="s">
        <v>31</v>
      </c>
      <c r="J130" s="36" t="str">
        <f>E24</f>
        <v>FRAM Consult a.s.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99"/>
      <c r="B132" s="200"/>
      <c r="C132" s="201" t="s">
        <v>136</v>
      </c>
      <c r="D132" s="202" t="s">
        <v>58</v>
      </c>
      <c r="E132" s="202" t="s">
        <v>54</v>
      </c>
      <c r="F132" s="202" t="s">
        <v>55</v>
      </c>
      <c r="G132" s="202" t="s">
        <v>137</v>
      </c>
      <c r="H132" s="202" t="s">
        <v>138</v>
      </c>
      <c r="I132" s="202" t="s">
        <v>139</v>
      </c>
      <c r="J132" s="202" t="s">
        <v>118</v>
      </c>
      <c r="K132" s="203" t="s">
        <v>140</v>
      </c>
      <c r="L132" s="204"/>
      <c r="M132" s="100" t="s">
        <v>1</v>
      </c>
      <c r="N132" s="101" t="s">
        <v>37</v>
      </c>
      <c r="O132" s="101" t="s">
        <v>141</v>
      </c>
      <c r="P132" s="101" t="s">
        <v>142</v>
      </c>
      <c r="Q132" s="101" t="s">
        <v>143</v>
      </c>
      <c r="R132" s="101" t="s">
        <v>144</v>
      </c>
      <c r="S132" s="101" t="s">
        <v>145</v>
      </c>
      <c r="T132" s="102" t="s">
        <v>146</v>
      </c>
      <c r="U132" s="199"/>
      <c r="V132" s="199"/>
      <c r="W132" s="199"/>
      <c r="X132" s="199"/>
      <c r="Y132" s="199"/>
      <c r="Z132" s="199"/>
      <c r="AA132" s="199"/>
      <c r="AB132" s="199"/>
      <c r="AC132" s="199"/>
      <c r="AD132" s="199"/>
      <c r="AE132" s="199"/>
    </row>
    <row r="133" s="2" customFormat="1" ht="22.8" customHeight="1">
      <c r="A133" s="38"/>
      <c r="B133" s="39"/>
      <c r="C133" s="107" t="s">
        <v>147</v>
      </c>
      <c r="D133" s="40"/>
      <c r="E133" s="40"/>
      <c r="F133" s="40"/>
      <c r="G133" s="40"/>
      <c r="H133" s="40"/>
      <c r="I133" s="40"/>
      <c r="J133" s="205">
        <f>BK133</f>
        <v>0</v>
      </c>
      <c r="K133" s="40"/>
      <c r="L133" s="44"/>
      <c r="M133" s="103"/>
      <c r="N133" s="206"/>
      <c r="O133" s="104"/>
      <c r="P133" s="207">
        <f>P134+P244+P316+P326</f>
        <v>0</v>
      </c>
      <c r="Q133" s="104"/>
      <c r="R133" s="207">
        <f>R134+R244+R316+R326</f>
        <v>13.44196</v>
      </c>
      <c r="S133" s="104"/>
      <c r="T133" s="208">
        <f>T134+T244+T316+T326</f>
        <v>52.565141000000004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72</v>
      </c>
      <c r="AU133" s="17" t="s">
        <v>120</v>
      </c>
      <c r="BK133" s="209">
        <f>BK134+BK244+BK316+BK326</f>
        <v>0</v>
      </c>
    </row>
    <row r="134" s="12" customFormat="1" ht="25.92" customHeight="1">
      <c r="A134" s="12"/>
      <c r="B134" s="210"/>
      <c r="C134" s="211"/>
      <c r="D134" s="212" t="s">
        <v>72</v>
      </c>
      <c r="E134" s="213" t="s">
        <v>148</v>
      </c>
      <c r="F134" s="213" t="s">
        <v>149</v>
      </c>
      <c r="G134" s="211"/>
      <c r="H134" s="211"/>
      <c r="I134" s="214"/>
      <c r="J134" s="215">
        <f>BK134</f>
        <v>0</v>
      </c>
      <c r="K134" s="211"/>
      <c r="L134" s="216"/>
      <c r="M134" s="217"/>
      <c r="N134" s="218"/>
      <c r="O134" s="218"/>
      <c r="P134" s="219">
        <f>P135+P167+P179+P197+P214</f>
        <v>0</v>
      </c>
      <c r="Q134" s="218"/>
      <c r="R134" s="219">
        <f>R135+R167+R179+R197+R214</f>
        <v>13.44196</v>
      </c>
      <c r="S134" s="218"/>
      <c r="T134" s="220">
        <f>T135+T167+T179+T197+T214</f>
        <v>48.712540000000004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81</v>
      </c>
      <c r="AT134" s="222" t="s">
        <v>72</v>
      </c>
      <c r="AU134" s="222" t="s">
        <v>73</v>
      </c>
      <c r="AY134" s="221" t="s">
        <v>150</v>
      </c>
      <c r="BK134" s="223">
        <f>BK135+BK167+BK179+BK197+BK214</f>
        <v>0</v>
      </c>
    </row>
    <row r="135" s="12" customFormat="1" ht="22.8" customHeight="1">
      <c r="A135" s="12"/>
      <c r="B135" s="210"/>
      <c r="C135" s="211"/>
      <c r="D135" s="212" t="s">
        <v>72</v>
      </c>
      <c r="E135" s="224" t="s">
        <v>81</v>
      </c>
      <c r="F135" s="224" t="s">
        <v>151</v>
      </c>
      <c r="G135" s="211"/>
      <c r="H135" s="211"/>
      <c r="I135" s="214"/>
      <c r="J135" s="225">
        <f>BK135</f>
        <v>0</v>
      </c>
      <c r="K135" s="211"/>
      <c r="L135" s="216"/>
      <c r="M135" s="217"/>
      <c r="N135" s="218"/>
      <c r="O135" s="218"/>
      <c r="P135" s="219">
        <f>SUM(P136:P166)</f>
        <v>0</v>
      </c>
      <c r="Q135" s="218"/>
      <c r="R135" s="219">
        <f>SUM(R136:R166)</f>
        <v>13.400700000000001</v>
      </c>
      <c r="S135" s="218"/>
      <c r="T135" s="220">
        <f>SUM(T136:T166)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81</v>
      </c>
      <c r="AT135" s="222" t="s">
        <v>72</v>
      </c>
      <c r="AU135" s="222" t="s">
        <v>81</v>
      </c>
      <c r="AY135" s="221" t="s">
        <v>150</v>
      </c>
      <c r="BK135" s="223">
        <f>SUM(BK136:BK166)</f>
        <v>0</v>
      </c>
    </row>
    <row r="136" s="2" customFormat="1" ht="24.15" customHeight="1">
      <c r="A136" s="38"/>
      <c r="B136" s="39"/>
      <c r="C136" s="226" t="s">
        <v>81</v>
      </c>
      <c r="D136" s="226" t="s">
        <v>152</v>
      </c>
      <c r="E136" s="227" t="s">
        <v>153</v>
      </c>
      <c r="F136" s="228" t="s">
        <v>154</v>
      </c>
      <c r="G136" s="229" t="s">
        <v>155</v>
      </c>
      <c r="H136" s="230">
        <v>1.5</v>
      </c>
      <c r="I136" s="231"/>
      <c r="J136" s="232">
        <f>ROUND(I136*H136,2)</f>
        <v>0</v>
      </c>
      <c r="K136" s="228" t="s">
        <v>156</v>
      </c>
      <c r="L136" s="44"/>
      <c r="M136" s="233" t="s">
        <v>1</v>
      </c>
      <c r="N136" s="234" t="s">
        <v>38</v>
      </c>
      <c r="O136" s="91"/>
      <c r="P136" s="235">
        <f>O136*H136</f>
        <v>0</v>
      </c>
      <c r="Q136" s="235">
        <v>0</v>
      </c>
      <c r="R136" s="235">
        <f>Q136*H136</f>
        <v>0</v>
      </c>
      <c r="S136" s="235">
        <v>0</v>
      </c>
      <c r="T136" s="23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7" t="s">
        <v>157</v>
      </c>
      <c r="AT136" s="237" t="s">
        <v>152</v>
      </c>
      <c r="AU136" s="237" t="s">
        <v>83</v>
      </c>
      <c r="AY136" s="17" t="s">
        <v>150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17" t="s">
        <v>81</v>
      </c>
      <c r="BK136" s="238">
        <f>ROUND(I136*H136,2)</f>
        <v>0</v>
      </c>
      <c r="BL136" s="17" t="s">
        <v>157</v>
      </c>
      <c r="BM136" s="237" t="s">
        <v>1142</v>
      </c>
    </row>
    <row r="137" s="2" customFormat="1">
      <c r="A137" s="38"/>
      <c r="B137" s="39"/>
      <c r="C137" s="40"/>
      <c r="D137" s="239" t="s">
        <v>159</v>
      </c>
      <c r="E137" s="40"/>
      <c r="F137" s="240" t="s">
        <v>160</v>
      </c>
      <c r="G137" s="40"/>
      <c r="H137" s="40"/>
      <c r="I137" s="241"/>
      <c r="J137" s="40"/>
      <c r="K137" s="40"/>
      <c r="L137" s="44"/>
      <c r="M137" s="242"/>
      <c r="N137" s="24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159</v>
      </c>
      <c r="AU137" s="17" t="s">
        <v>83</v>
      </c>
    </row>
    <row r="138" s="2" customFormat="1">
      <c r="A138" s="38"/>
      <c r="B138" s="39"/>
      <c r="C138" s="40"/>
      <c r="D138" s="244" t="s">
        <v>161</v>
      </c>
      <c r="E138" s="40"/>
      <c r="F138" s="245" t="s">
        <v>162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161</v>
      </c>
      <c r="AU138" s="17" t="s">
        <v>83</v>
      </c>
    </row>
    <row r="139" s="15" customFormat="1">
      <c r="A139" s="15"/>
      <c r="B139" s="278"/>
      <c r="C139" s="279"/>
      <c r="D139" s="239" t="s">
        <v>163</v>
      </c>
      <c r="E139" s="280" t="s">
        <v>1</v>
      </c>
      <c r="F139" s="281" t="s">
        <v>1143</v>
      </c>
      <c r="G139" s="279"/>
      <c r="H139" s="280" t="s">
        <v>1</v>
      </c>
      <c r="I139" s="282"/>
      <c r="J139" s="279"/>
      <c r="K139" s="279"/>
      <c r="L139" s="283"/>
      <c r="M139" s="284"/>
      <c r="N139" s="285"/>
      <c r="O139" s="285"/>
      <c r="P139" s="285"/>
      <c r="Q139" s="285"/>
      <c r="R139" s="285"/>
      <c r="S139" s="285"/>
      <c r="T139" s="28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87" t="s">
        <v>163</v>
      </c>
      <c r="AU139" s="287" t="s">
        <v>83</v>
      </c>
      <c r="AV139" s="15" t="s">
        <v>81</v>
      </c>
      <c r="AW139" s="15" t="s">
        <v>30</v>
      </c>
      <c r="AX139" s="15" t="s">
        <v>73</v>
      </c>
      <c r="AY139" s="287" t="s">
        <v>150</v>
      </c>
    </row>
    <row r="140" s="13" customFormat="1">
      <c r="A140" s="13"/>
      <c r="B140" s="246"/>
      <c r="C140" s="247"/>
      <c r="D140" s="239" t="s">
        <v>163</v>
      </c>
      <c r="E140" s="248" t="s">
        <v>1</v>
      </c>
      <c r="F140" s="249" t="s">
        <v>1144</v>
      </c>
      <c r="G140" s="247"/>
      <c r="H140" s="250">
        <v>1.5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163</v>
      </c>
      <c r="AU140" s="256" t="s">
        <v>83</v>
      </c>
      <c r="AV140" s="13" t="s">
        <v>83</v>
      </c>
      <c r="AW140" s="13" t="s">
        <v>30</v>
      </c>
      <c r="AX140" s="13" t="s">
        <v>73</v>
      </c>
      <c r="AY140" s="256" t="s">
        <v>150</v>
      </c>
    </row>
    <row r="141" s="14" customFormat="1">
      <c r="A141" s="14"/>
      <c r="B141" s="257"/>
      <c r="C141" s="258"/>
      <c r="D141" s="239" t="s">
        <v>163</v>
      </c>
      <c r="E141" s="259" t="s">
        <v>1</v>
      </c>
      <c r="F141" s="260" t="s">
        <v>165</v>
      </c>
      <c r="G141" s="258"/>
      <c r="H141" s="261">
        <v>1.5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163</v>
      </c>
      <c r="AU141" s="267" t="s">
        <v>83</v>
      </c>
      <c r="AV141" s="14" t="s">
        <v>157</v>
      </c>
      <c r="AW141" s="14" t="s">
        <v>30</v>
      </c>
      <c r="AX141" s="14" t="s">
        <v>81</v>
      </c>
      <c r="AY141" s="267" t="s">
        <v>150</v>
      </c>
    </row>
    <row r="142" s="2" customFormat="1" ht="16.5" customHeight="1">
      <c r="A142" s="38"/>
      <c r="B142" s="39"/>
      <c r="C142" s="268" t="s">
        <v>83</v>
      </c>
      <c r="D142" s="268" t="s">
        <v>166</v>
      </c>
      <c r="E142" s="269" t="s">
        <v>167</v>
      </c>
      <c r="F142" s="270" t="s">
        <v>168</v>
      </c>
      <c r="G142" s="271" t="s">
        <v>169</v>
      </c>
      <c r="H142" s="272">
        <v>3.6000000000000001</v>
      </c>
      <c r="I142" s="273"/>
      <c r="J142" s="274">
        <f>ROUND(I142*H142,2)</f>
        <v>0</v>
      </c>
      <c r="K142" s="270" t="s">
        <v>156</v>
      </c>
      <c r="L142" s="275"/>
      <c r="M142" s="276" t="s">
        <v>1</v>
      </c>
      <c r="N142" s="277" t="s">
        <v>38</v>
      </c>
      <c r="O142" s="91"/>
      <c r="P142" s="235">
        <f>O142*H142</f>
        <v>0</v>
      </c>
      <c r="Q142" s="235">
        <v>1</v>
      </c>
      <c r="R142" s="235">
        <f>Q142*H142</f>
        <v>3.6000000000000001</v>
      </c>
      <c r="S142" s="235">
        <v>0</v>
      </c>
      <c r="T142" s="23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7" t="s">
        <v>170</v>
      </c>
      <c r="AT142" s="237" t="s">
        <v>166</v>
      </c>
      <c r="AU142" s="237" t="s">
        <v>83</v>
      </c>
      <c r="AY142" s="17" t="s">
        <v>150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17" t="s">
        <v>81</v>
      </c>
      <c r="BK142" s="238">
        <f>ROUND(I142*H142,2)</f>
        <v>0</v>
      </c>
      <c r="BL142" s="17" t="s">
        <v>157</v>
      </c>
      <c r="BM142" s="237" t="s">
        <v>1145</v>
      </c>
    </row>
    <row r="143" s="2" customFormat="1">
      <c r="A143" s="38"/>
      <c r="B143" s="39"/>
      <c r="C143" s="40"/>
      <c r="D143" s="239" t="s">
        <v>159</v>
      </c>
      <c r="E143" s="40"/>
      <c r="F143" s="240" t="s">
        <v>168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159</v>
      </c>
      <c r="AU143" s="17" t="s">
        <v>83</v>
      </c>
    </row>
    <row r="144" s="15" customFormat="1">
      <c r="A144" s="15"/>
      <c r="B144" s="278"/>
      <c r="C144" s="279"/>
      <c r="D144" s="239" t="s">
        <v>163</v>
      </c>
      <c r="E144" s="280" t="s">
        <v>1</v>
      </c>
      <c r="F144" s="281" t="s">
        <v>1143</v>
      </c>
      <c r="G144" s="279"/>
      <c r="H144" s="280" t="s">
        <v>1</v>
      </c>
      <c r="I144" s="282"/>
      <c r="J144" s="279"/>
      <c r="K144" s="279"/>
      <c r="L144" s="283"/>
      <c r="M144" s="284"/>
      <c r="N144" s="285"/>
      <c r="O144" s="285"/>
      <c r="P144" s="285"/>
      <c r="Q144" s="285"/>
      <c r="R144" s="285"/>
      <c r="S144" s="285"/>
      <c r="T144" s="28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7" t="s">
        <v>163</v>
      </c>
      <c r="AU144" s="287" t="s">
        <v>83</v>
      </c>
      <c r="AV144" s="15" t="s">
        <v>81</v>
      </c>
      <c r="AW144" s="15" t="s">
        <v>30</v>
      </c>
      <c r="AX144" s="15" t="s">
        <v>73</v>
      </c>
      <c r="AY144" s="287" t="s">
        <v>150</v>
      </c>
    </row>
    <row r="145" s="13" customFormat="1">
      <c r="A145" s="13"/>
      <c r="B145" s="246"/>
      <c r="C145" s="247"/>
      <c r="D145" s="239" t="s">
        <v>163</v>
      </c>
      <c r="E145" s="248" t="s">
        <v>1</v>
      </c>
      <c r="F145" s="249" t="s">
        <v>1146</v>
      </c>
      <c r="G145" s="247"/>
      <c r="H145" s="250">
        <v>3.6000000000000001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163</v>
      </c>
      <c r="AU145" s="256" t="s">
        <v>83</v>
      </c>
      <c r="AV145" s="13" t="s">
        <v>83</v>
      </c>
      <c r="AW145" s="13" t="s">
        <v>30</v>
      </c>
      <c r="AX145" s="13" t="s">
        <v>73</v>
      </c>
      <c r="AY145" s="256" t="s">
        <v>150</v>
      </c>
    </row>
    <row r="146" s="14" customFormat="1">
      <c r="A146" s="14"/>
      <c r="B146" s="257"/>
      <c r="C146" s="258"/>
      <c r="D146" s="239" t="s">
        <v>163</v>
      </c>
      <c r="E146" s="259" t="s">
        <v>1</v>
      </c>
      <c r="F146" s="260" t="s">
        <v>165</v>
      </c>
      <c r="G146" s="258"/>
      <c r="H146" s="261">
        <v>3.6000000000000001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163</v>
      </c>
      <c r="AU146" s="267" t="s">
        <v>83</v>
      </c>
      <c r="AV146" s="14" t="s">
        <v>157</v>
      </c>
      <c r="AW146" s="14" t="s">
        <v>30</v>
      </c>
      <c r="AX146" s="14" t="s">
        <v>81</v>
      </c>
      <c r="AY146" s="267" t="s">
        <v>150</v>
      </c>
    </row>
    <row r="147" s="2" customFormat="1" ht="24.15" customHeight="1">
      <c r="A147" s="38"/>
      <c r="B147" s="39"/>
      <c r="C147" s="226" t="s">
        <v>173</v>
      </c>
      <c r="D147" s="226" t="s">
        <v>152</v>
      </c>
      <c r="E147" s="227" t="s">
        <v>174</v>
      </c>
      <c r="F147" s="228" t="s">
        <v>175</v>
      </c>
      <c r="G147" s="229" t="s">
        <v>176</v>
      </c>
      <c r="H147" s="230">
        <v>35</v>
      </c>
      <c r="I147" s="231"/>
      <c r="J147" s="232">
        <f>ROUND(I147*H147,2)</f>
        <v>0</v>
      </c>
      <c r="K147" s="228" t="s">
        <v>156</v>
      </c>
      <c r="L147" s="44"/>
      <c r="M147" s="233" t="s">
        <v>1</v>
      </c>
      <c r="N147" s="234" t="s">
        <v>38</v>
      </c>
      <c r="O147" s="91"/>
      <c r="P147" s="235">
        <f>O147*H147</f>
        <v>0</v>
      </c>
      <c r="Q147" s="235">
        <v>0</v>
      </c>
      <c r="R147" s="235">
        <f>Q147*H147</f>
        <v>0</v>
      </c>
      <c r="S147" s="235">
        <v>0</v>
      </c>
      <c r="T147" s="23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7" t="s">
        <v>157</v>
      </c>
      <c r="AT147" s="237" t="s">
        <v>152</v>
      </c>
      <c r="AU147" s="237" t="s">
        <v>83</v>
      </c>
      <c r="AY147" s="17" t="s">
        <v>150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17" t="s">
        <v>81</v>
      </c>
      <c r="BK147" s="238">
        <f>ROUND(I147*H147,2)</f>
        <v>0</v>
      </c>
      <c r="BL147" s="17" t="s">
        <v>157</v>
      </c>
      <c r="BM147" s="237" t="s">
        <v>1147</v>
      </c>
    </row>
    <row r="148" s="2" customFormat="1">
      <c r="A148" s="38"/>
      <c r="B148" s="39"/>
      <c r="C148" s="40"/>
      <c r="D148" s="239" t="s">
        <v>159</v>
      </c>
      <c r="E148" s="40"/>
      <c r="F148" s="240" t="s">
        <v>178</v>
      </c>
      <c r="G148" s="40"/>
      <c r="H148" s="40"/>
      <c r="I148" s="241"/>
      <c r="J148" s="40"/>
      <c r="K148" s="40"/>
      <c r="L148" s="44"/>
      <c r="M148" s="242"/>
      <c r="N148" s="243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159</v>
      </c>
      <c r="AU148" s="17" t="s">
        <v>83</v>
      </c>
    </row>
    <row r="149" s="2" customFormat="1">
      <c r="A149" s="38"/>
      <c r="B149" s="39"/>
      <c r="C149" s="40"/>
      <c r="D149" s="244" t="s">
        <v>161</v>
      </c>
      <c r="E149" s="40"/>
      <c r="F149" s="245" t="s">
        <v>179</v>
      </c>
      <c r="G149" s="40"/>
      <c r="H149" s="40"/>
      <c r="I149" s="241"/>
      <c r="J149" s="40"/>
      <c r="K149" s="40"/>
      <c r="L149" s="44"/>
      <c r="M149" s="242"/>
      <c r="N149" s="24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161</v>
      </c>
      <c r="AU149" s="17" t="s">
        <v>83</v>
      </c>
    </row>
    <row r="150" s="13" customFormat="1">
      <c r="A150" s="13"/>
      <c r="B150" s="246"/>
      <c r="C150" s="247"/>
      <c r="D150" s="239" t="s">
        <v>163</v>
      </c>
      <c r="E150" s="248" t="s">
        <v>1</v>
      </c>
      <c r="F150" s="249" t="s">
        <v>1148</v>
      </c>
      <c r="G150" s="247"/>
      <c r="H150" s="250">
        <v>35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6" t="s">
        <v>163</v>
      </c>
      <c r="AU150" s="256" t="s">
        <v>83</v>
      </c>
      <c r="AV150" s="13" t="s">
        <v>83</v>
      </c>
      <c r="AW150" s="13" t="s">
        <v>30</v>
      </c>
      <c r="AX150" s="13" t="s">
        <v>81</v>
      </c>
      <c r="AY150" s="256" t="s">
        <v>150</v>
      </c>
    </row>
    <row r="151" s="2" customFormat="1" ht="37.8" customHeight="1">
      <c r="A151" s="38"/>
      <c r="B151" s="39"/>
      <c r="C151" s="226" t="s">
        <v>157</v>
      </c>
      <c r="D151" s="226" t="s">
        <v>152</v>
      </c>
      <c r="E151" s="227" t="s">
        <v>182</v>
      </c>
      <c r="F151" s="228" t="s">
        <v>183</v>
      </c>
      <c r="G151" s="229" t="s">
        <v>176</v>
      </c>
      <c r="H151" s="230">
        <v>35</v>
      </c>
      <c r="I151" s="231"/>
      <c r="J151" s="232">
        <f>ROUND(I151*H151,2)</f>
        <v>0</v>
      </c>
      <c r="K151" s="228" t="s">
        <v>156</v>
      </c>
      <c r="L151" s="44"/>
      <c r="M151" s="233" t="s">
        <v>1</v>
      </c>
      <c r="N151" s="234" t="s">
        <v>38</v>
      </c>
      <c r="O151" s="91"/>
      <c r="P151" s="235">
        <f>O151*H151</f>
        <v>0</v>
      </c>
      <c r="Q151" s="235">
        <v>0</v>
      </c>
      <c r="R151" s="235">
        <f>Q151*H151</f>
        <v>0</v>
      </c>
      <c r="S151" s="235">
        <v>0</v>
      </c>
      <c r="T151" s="23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7" t="s">
        <v>157</v>
      </c>
      <c r="AT151" s="237" t="s">
        <v>152</v>
      </c>
      <c r="AU151" s="237" t="s">
        <v>83</v>
      </c>
      <c r="AY151" s="17" t="s">
        <v>150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17" t="s">
        <v>81</v>
      </c>
      <c r="BK151" s="238">
        <f>ROUND(I151*H151,2)</f>
        <v>0</v>
      </c>
      <c r="BL151" s="17" t="s">
        <v>157</v>
      </c>
      <c r="BM151" s="237" t="s">
        <v>1149</v>
      </c>
    </row>
    <row r="152" s="2" customFormat="1">
      <c r="A152" s="38"/>
      <c r="B152" s="39"/>
      <c r="C152" s="40"/>
      <c r="D152" s="239" t="s">
        <v>159</v>
      </c>
      <c r="E152" s="40"/>
      <c r="F152" s="240" t="s">
        <v>185</v>
      </c>
      <c r="G152" s="40"/>
      <c r="H152" s="40"/>
      <c r="I152" s="241"/>
      <c r="J152" s="40"/>
      <c r="K152" s="40"/>
      <c r="L152" s="44"/>
      <c r="M152" s="242"/>
      <c r="N152" s="24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159</v>
      </c>
      <c r="AU152" s="17" t="s">
        <v>83</v>
      </c>
    </row>
    <row r="153" s="2" customFormat="1">
      <c r="A153" s="38"/>
      <c r="B153" s="39"/>
      <c r="C153" s="40"/>
      <c r="D153" s="244" t="s">
        <v>161</v>
      </c>
      <c r="E153" s="40"/>
      <c r="F153" s="245" t="s">
        <v>186</v>
      </c>
      <c r="G153" s="40"/>
      <c r="H153" s="40"/>
      <c r="I153" s="241"/>
      <c r="J153" s="40"/>
      <c r="K153" s="40"/>
      <c r="L153" s="44"/>
      <c r="M153" s="242"/>
      <c r="N153" s="24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161</v>
      </c>
      <c r="AU153" s="17" t="s">
        <v>83</v>
      </c>
    </row>
    <row r="154" s="13" customFormat="1">
      <c r="A154" s="13"/>
      <c r="B154" s="246"/>
      <c r="C154" s="247"/>
      <c r="D154" s="239" t="s">
        <v>163</v>
      </c>
      <c r="E154" s="248" t="s">
        <v>1</v>
      </c>
      <c r="F154" s="249" t="s">
        <v>1148</v>
      </c>
      <c r="G154" s="247"/>
      <c r="H154" s="250">
        <v>35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6" t="s">
        <v>163</v>
      </c>
      <c r="AU154" s="256" t="s">
        <v>83</v>
      </c>
      <c r="AV154" s="13" t="s">
        <v>83</v>
      </c>
      <c r="AW154" s="13" t="s">
        <v>30</v>
      </c>
      <c r="AX154" s="13" t="s">
        <v>81</v>
      </c>
      <c r="AY154" s="256" t="s">
        <v>150</v>
      </c>
    </row>
    <row r="155" s="2" customFormat="1" ht="16.5" customHeight="1">
      <c r="A155" s="38"/>
      <c r="B155" s="39"/>
      <c r="C155" s="268" t="s">
        <v>188</v>
      </c>
      <c r="D155" s="268" t="s">
        <v>166</v>
      </c>
      <c r="E155" s="269" t="s">
        <v>189</v>
      </c>
      <c r="F155" s="270" t="s">
        <v>190</v>
      </c>
      <c r="G155" s="271" t="s">
        <v>169</v>
      </c>
      <c r="H155" s="272">
        <v>9.8000000000000007</v>
      </c>
      <c r="I155" s="273"/>
      <c r="J155" s="274">
        <f>ROUND(I155*H155,2)</f>
        <v>0</v>
      </c>
      <c r="K155" s="270" t="s">
        <v>156</v>
      </c>
      <c r="L155" s="275"/>
      <c r="M155" s="276" t="s">
        <v>1</v>
      </c>
      <c r="N155" s="277" t="s">
        <v>38</v>
      </c>
      <c r="O155" s="91"/>
      <c r="P155" s="235">
        <f>O155*H155</f>
        <v>0</v>
      </c>
      <c r="Q155" s="235">
        <v>1</v>
      </c>
      <c r="R155" s="235">
        <f>Q155*H155</f>
        <v>9.8000000000000007</v>
      </c>
      <c r="S155" s="235">
        <v>0</v>
      </c>
      <c r="T155" s="23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7" t="s">
        <v>170</v>
      </c>
      <c r="AT155" s="237" t="s">
        <v>166</v>
      </c>
      <c r="AU155" s="237" t="s">
        <v>83</v>
      </c>
      <c r="AY155" s="17" t="s">
        <v>150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17" t="s">
        <v>81</v>
      </c>
      <c r="BK155" s="238">
        <f>ROUND(I155*H155,2)</f>
        <v>0</v>
      </c>
      <c r="BL155" s="17" t="s">
        <v>157</v>
      </c>
      <c r="BM155" s="237" t="s">
        <v>1150</v>
      </c>
    </row>
    <row r="156" s="2" customFormat="1">
      <c r="A156" s="38"/>
      <c r="B156" s="39"/>
      <c r="C156" s="40"/>
      <c r="D156" s="239" t="s">
        <v>159</v>
      </c>
      <c r="E156" s="40"/>
      <c r="F156" s="240" t="s">
        <v>190</v>
      </c>
      <c r="G156" s="40"/>
      <c r="H156" s="40"/>
      <c r="I156" s="241"/>
      <c r="J156" s="40"/>
      <c r="K156" s="40"/>
      <c r="L156" s="44"/>
      <c r="M156" s="242"/>
      <c r="N156" s="243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159</v>
      </c>
      <c r="AU156" s="17" t="s">
        <v>83</v>
      </c>
    </row>
    <row r="157" s="13" customFormat="1">
      <c r="A157" s="13"/>
      <c r="B157" s="246"/>
      <c r="C157" s="247"/>
      <c r="D157" s="239" t="s">
        <v>163</v>
      </c>
      <c r="E157" s="248" t="s">
        <v>1</v>
      </c>
      <c r="F157" s="249" t="s">
        <v>1151</v>
      </c>
      <c r="G157" s="247"/>
      <c r="H157" s="250">
        <v>9.8000000000000007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6" t="s">
        <v>163</v>
      </c>
      <c r="AU157" s="256" t="s">
        <v>83</v>
      </c>
      <c r="AV157" s="13" t="s">
        <v>83</v>
      </c>
      <c r="AW157" s="13" t="s">
        <v>30</v>
      </c>
      <c r="AX157" s="13" t="s">
        <v>73</v>
      </c>
      <c r="AY157" s="256" t="s">
        <v>150</v>
      </c>
    </row>
    <row r="158" s="14" customFormat="1">
      <c r="A158" s="14"/>
      <c r="B158" s="257"/>
      <c r="C158" s="258"/>
      <c r="D158" s="239" t="s">
        <v>163</v>
      </c>
      <c r="E158" s="259" t="s">
        <v>1</v>
      </c>
      <c r="F158" s="260" t="s">
        <v>165</v>
      </c>
      <c r="G158" s="258"/>
      <c r="H158" s="261">
        <v>9.8000000000000007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163</v>
      </c>
      <c r="AU158" s="267" t="s">
        <v>83</v>
      </c>
      <c r="AV158" s="14" t="s">
        <v>157</v>
      </c>
      <c r="AW158" s="14" t="s">
        <v>30</v>
      </c>
      <c r="AX158" s="14" t="s">
        <v>81</v>
      </c>
      <c r="AY158" s="267" t="s">
        <v>150</v>
      </c>
    </row>
    <row r="159" s="2" customFormat="1" ht="24.15" customHeight="1">
      <c r="A159" s="38"/>
      <c r="B159" s="39"/>
      <c r="C159" s="226" t="s">
        <v>193</v>
      </c>
      <c r="D159" s="226" t="s">
        <v>152</v>
      </c>
      <c r="E159" s="227" t="s">
        <v>194</v>
      </c>
      <c r="F159" s="228" t="s">
        <v>195</v>
      </c>
      <c r="G159" s="229" t="s">
        <v>176</v>
      </c>
      <c r="H159" s="230">
        <v>35</v>
      </c>
      <c r="I159" s="231"/>
      <c r="J159" s="232">
        <f>ROUND(I159*H159,2)</f>
        <v>0</v>
      </c>
      <c r="K159" s="228" t="s">
        <v>156</v>
      </c>
      <c r="L159" s="44"/>
      <c r="M159" s="233" t="s">
        <v>1</v>
      </c>
      <c r="N159" s="234" t="s">
        <v>38</v>
      </c>
      <c r="O159" s="91"/>
      <c r="P159" s="235">
        <f>O159*H159</f>
        <v>0</v>
      </c>
      <c r="Q159" s="235">
        <v>0</v>
      </c>
      <c r="R159" s="235">
        <f>Q159*H159</f>
        <v>0</v>
      </c>
      <c r="S159" s="235">
        <v>0</v>
      </c>
      <c r="T159" s="23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7" t="s">
        <v>157</v>
      </c>
      <c r="AT159" s="237" t="s">
        <v>152</v>
      </c>
      <c r="AU159" s="237" t="s">
        <v>83</v>
      </c>
      <c r="AY159" s="17" t="s">
        <v>150</v>
      </c>
      <c r="BE159" s="238">
        <f>IF(N159="základní",J159,0)</f>
        <v>0</v>
      </c>
      <c r="BF159" s="238">
        <f>IF(N159="snížená",J159,0)</f>
        <v>0</v>
      </c>
      <c r="BG159" s="238">
        <f>IF(N159="zákl. přenesená",J159,0)</f>
        <v>0</v>
      </c>
      <c r="BH159" s="238">
        <f>IF(N159="sníž. přenesená",J159,0)</f>
        <v>0</v>
      </c>
      <c r="BI159" s="238">
        <f>IF(N159="nulová",J159,0)</f>
        <v>0</v>
      </c>
      <c r="BJ159" s="17" t="s">
        <v>81</v>
      </c>
      <c r="BK159" s="238">
        <f>ROUND(I159*H159,2)</f>
        <v>0</v>
      </c>
      <c r="BL159" s="17" t="s">
        <v>157</v>
      </c>
      <c r="BM159" s="237" t="s">
        <v>1152</v>
      </c>
    </row>
    <row r="160" s="2" customFormat="1">
      <c r="A160" s="38"/>
      <c r="B160" s="39"/>
      <c r="C160" s="40"/>
      <c r="D160" s="239" t="s">
        <v>159</v>
      </c>
      <c r="E160" s="40"/>
      <c r="F160" s="240" t="s">
        <v>197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159</v>
      </c>
      <c r="AU160" s="17" t="s">
        <v>83</v>
      </c>
    </row>
    <row r="161" s="2" customFormat="1">
      <c r="A161" s="38"/>
      <c r="B161" s="39"/>
      <c r="C161" s="40"/>
      <c r="D161" s="244" t="s">
        <v>161</v>
      </c>
      <c r="E161" s="40"/>
      <c r="F161" s="245" t="s">
        <v>198</v>
      </c>
      <c r="G161" s="40"/>
      <c r="H161" s="40"/>
      <c r="I161" s="241"/>
      <c r="J161" s="40"/>
      <c r="K161" s="40"/>
      <c r="L161" s="44"/>
      <c r="M161" s="242"/>
      <c r="N161" s="243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161</v>
      </c>
      <c r="AU161" s="17" t="s">
        <v>83</v>
      </c>
    </row>
    <row r="162" s="13" customFormat="1">
      <c r="A162" s="13"/>
      <c r="B162" s="246"/>
      <c r="C162" s="247"/>
      <c r="D162" s="239" t="s">
        <v>163</v>
      </c>
      <c r="E162" s="248" t="s">
        <v>1</v>
      </c>
      <c r="F162" s="249" t="s">
        <v>1148</v>
      </c>
      <c r="G162" s="247"/>
      <c r="H162" s="250">
        <v>35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6" t="s">
        <v>163</v>
      </c>
      <c r="AU162" s="256" t="s">
        <v>83</v>
      </c>
      <c r="AV162" s="13" t="s">
        <v>83</v>
      </c>
      <c r="AW162" s="13" t="s">
        <v>30</v>
      </c>
      <c r="AX162" s="13" t="s">
        <v>81</v>
      </c>
      <c r="AY162" s="256" t="s">
        <v>150</v>
      </c>
    </row>
    <row r="163" s="2" customFormat="1" ht="16.5" customHeight="1">
      <c r="A163" s="38"/>
      <c r="B163" s="39"/>
      <c r="C163" s="268" t="s">
        <v>199</v>
      </c>
      <c r="D163" s="268" t="s">
        <v>166</v>
      </c>
      <c r="E163" s="269" t="s">
        <v>820</v>
      </c>
      <c r="F163" s="270" t="s">
        <v>821</v>
      </c>
      <c r="G163" s="271" t="s">
        <v>202</v>
      </c>
      <c r="H163" s="272">
        <v>0.69999999999999996</v>
      </c>
      <c r="I163" s="273"/>
      <c r="J163" s="274">
        <f>ROUND(I163*H163,2)</f>
        <v>0</v>
      </c>
      <c r="K163" s="270" t="s">
        <v>156</v>
      </c>
      <c r="L163" s="275"/>
      <c r="M163" s="276" t="s">
        <v>1</v>
      </c>
      <c r="N163" s="277" t="s">
        <v>38</v>
      </c>
      <c r="O163" s="91"/>
      <c r="P163" s="235">
        <f>O163*H163</f>
        <v>0</v>
      </c>
      <c r="Q163" s="235">
        <v>0.001</v>
      </c>
      <c r="R163" s="235">
        <f>Q163*H163</f>
        <v>0.00069999999999999999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170</v>
      </c>
      <c r="AT163" s="237" t="s">
        <v>166</v>
      </c>
      <c r="AU163" s="237" t="s">
        <v>83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81</v>
      </c>
      <c r="BK163" s="238">
        <f>ROUND(I163*H163,2)</f>
        <v>0</v>
      </c>
      <c r="BL163" s="17" t="s">
        <v>157</v>
      </c>
      <c r="BM163" s="237" t="s">
        <v>1153</v>
      </c>
    </row>
    <row r="164" s="2" customFormat="1">
      <c r="A164" s="38"/>
      <c r="B164" s="39"/>
      <c r="C164" s="40"/>
      <c r="D164" s="239" t="s">
        <v>159</v>
      </c>
      <c r="E164" s="40"/>
      <c r="F164" s="240" t="s">
        <v>821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83</v>
      </c>
    </row>
    <row r="165" s="15" customFormat="1">
      <c r="A165" s="15"/>
      <c r="B165" s="278"/>
      <c r="C165" s="279"/>
      <c r="D165" s="239" t="s">
        <v>163</v>
      </c>
      <c r="E165" s="280" t="s">
        <v>1</v>
      </c>
      <c r="F165" s="281" t="s">
        <v>204</v>
      </c>
      <c r="G165" s="279"/>
      <c r="H165" s="280" t="s">
        <v>1</v>
      </c>
      <c r="I165" s="282"/>
      <c r="J165" s="279"/>
      <c r="K165" s="279"/>
      <c r="L165" s="283"/>
      <c r="M165" s="284"/>
      <c r="N165" s="285"/>
      <c r="O165" s="285"/>
      <c r="P165" s="285"/>
      <c r="Q165" s="285"/>
      <c r="R165" s="285"/>
      <c r="S165" s="285"/>
      <c r="T165" s="28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7" t="s">
        <v>163</v>
      </c>
      <c r="AU165" s="287" t="s">
        <v>83</v>
      </c>
      <c r="AV165" s="15" t="s">
        <v>81</v>
      </c>
      <c r="AW165" s="15" t="s">
        <v>30</v>
      </c>
      <c r="AX165" s="15" t="s">
        <v>73</v>
      </c>
      <c r="AY165" s="287" t="s">
        <v>150</v>
      </c>
    </row>
    <row r="166" s="13" customFormat="1">
      <c r="A166" s="13"/>
      <c r="B166" s="246"/>
      <c r="C166" s="247"/>
      <c r="D166" s="239" t="s">
        <v>163</v>
      </c>
      <c r="E166" s="248" t="s">
        <v>1</v>
      </c>
      <c r="F166" s="249" t="s">
        <v>1154</v>
      </c>
      <c r="G166" s="247"/>
      <c r="H166" s="250">
        <v>0.69999999999999996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6" t="s">
        <v>163</v>
      </c>
      <c r="AU166" s="256" t="s">
        <v>83</v>
      </c>
      <c r="AV166" s="13" t="s">
        <v>83</v>
      </c>
      <c r="AW166" s="13" t="s">
        <v>30</v>
      </c>
      <c r="AX166" s="13" t="s">
        <v>81</v>
      </c>
      <c r="AY166" s="256" t="s">
        <v>150</v>
      </c>
    </row>
    <row r="167" s="12" customFormat="1" ht="22.8" customHeight="1">
      <c r="A167" s="12"/>
      <c r="B167" s="210"/>
      <c r="C167" s="211"/>
      <c r="D167" s="212" t="s">
        <v>72</v>
      </c>
      <c r="E167" s="224" t="s">
        <v>173</v>
      </c>
      <c r="F167" s="224" t="s">
        <v>1155</v>
      </c>
      <c r="G167" s="211"/>
      <c r="H167" s="211"/>
      <c r="I167" s="214"/>
      <c r="J167" s="225">
        <f>BK167</f>
        <v>0</v>
      </c>
      <c r="K167" s="211"/>
      <c r="L167" s="216"/>
      <c r="M167" s="217"/>
      <c r="N167" s="218"/>
      <c r="O167" s="218"/>
      <c r="P167" s="219">
        <f>SUM(P168:P178)</f>
        <v>0</v>
      </c>
      <c r="Q167" s="218"/>
      <c r="R167" s="219">
        <f>SUM(R168:R178)</f>
        <v>0.041259999999999998</v>
      </c>
      <c r="S167" s="218"/>
      <c r="T167" s="220">
        <f>SUM(T168:T178)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1" t="s">
        <v>81</v>
      </c>
      <c r="AT167" s="222" t="s">
        <v>72</v>
      </c>
      <c r="AU167" s="222" t="s">
        <v>81</v>
      </c>
      <c r="AY167" s="221" t="s">
        <v>150</v>
      </c>
      <c r="BK167" s="223">
        <f>SUM(BK168:BK178)</f>
        <v>0</v>
      </c>
    </row>
    <row r="168" s="2" customFormat="1" ht="24.15" customHeight="1">
      <c r="A168" s="38"/>
      <c r="B168" s="39"/>
      <c r="C168" s="226" t="s">
        <v>170</v>
      </c>
      <c r="D168" s="226" t="s">
        <v>152</v>
      </c>
      <c r="E168" s="227" t="s">
        <v>1156</v>
      </c>
      <c r="F168" s="228" t="s">
        <v>1157</v>
      </c>
      <c r="G168" s="229" t="s">
        <v>322</v>
      </c>
      <c r="H168" s="230">
        <v>4</v>
      </c>
      <c r="I168" s="231"/>
      <c r="J168" s="232">
        <f>ROUND(I168*H168,2)</f>
        <v>0</v>
      </c>
      <c r="K168" s="228" t="s">
        <v>156</v>
      </c>
      <c r="L168" s="44"/>
      <c r="M168" s="233" t="s">
        <v>1</v>
      </c>
      <c r="N168" s="234" t="s">
        <v>38</v>
      </c>
      <c r="O168" s="91"/>
      <c r="P168" s="235">
        <f>O168*H168</f>
        <v>0</v>
      </c>
      <c r="Q168" s="235">
        <v>0.0046800000000000001</v>
      </c>
      <c r="R168" s="235">
        <f>Q168*H168</f>
        <v>0.018720000000000001</v>
      </c>
      <c r="S168" s="235">
        <v>0</v>
      </c>
      <c r="T168" s="23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7" t="s">
        <v>157</v>
      </c>
      <c r="AT168" s="237" t="s">
        <v>152</v>
      </c>
      <c r="AU168" s="237" t="s">
        <v>83</v>
      </c>
      <c r="AY168" s="17" t="s">
        <v>150</v>
      </c>
      <c r="BE168" s="238">
        <f>IF(N168="základní",J168,0)</f>
        <v>0</v>
      </c>
      <c r="BF168" s="238">
        <f>IF(N168="snížená",J168,0)</f>
        <v>0</v>
      </c>
      <c r="BG168" s="238">
        <f>IF(N168="zákl. přenesená",J168,0)</f>
        <v>0</v>
      </c>
      <c r="BH168" s="238">
        <f>IF(N168="sníž. přenesená",J168,0)</f>
        <v>0</v>
      </c>
      <c r="BI168" s="238">
        <f>IF(N168="nulová",J168,0)</f>
        <v>0</v>
      </c>
      <c r="BJ168" s="17" t="s">
        <v>81</v>
      </c>
      <c r="BK168" s="238">
        <f>ROUND(I168*H168,2)</f>
        <v>0</v>
      </c>
      <c r="BL168" s="17" t="s">
        <v>157</v>
      </c>
      <c r="BM168" s="237" t="s">
        <v>1158</v>
      </c>
    </row>
    <row r="169" s="2" customFormat="1">
      <c r="A169" s="38"/>
      <c r="B169" s="39"/>
      <c r="C169" s="40"/>
      <c r="D169" s="239" t="s">
        <v>159</v>
      </c>
      <c r="E169" s="40"/>
      <c r="F169" s="240" t="s">
        <v>1159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159</v>
      </c>
      <c r="AU169" s="17" t="s">
        <v>83</v>
      </c>
    </row>
    <row r="170" s="2" customFormat="1">
      <c r="A170" s="38"/>
      <c r="B170" s="39"/>
      <c r="C170" s="40"/>
      <c r="D170" s="244" t="s">
        <v>161</v>
      </c>
      <c r="E170" s="40"/>
      <c r="F170" s="245" t="s">
        <v>1160</v>
      </c>
      <c r="G170" s="40"/>
      <c r="H170" s="40"/>
      <c r="I170" s="241"/>
      <c r="J170" s="40"/>
      <c r="K170" s="40"/>
      <c r="L170" s="44"/>
      <c r="M170" s="242"/>
      <c r="N170" s="243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161</v>
      </c>
      <c r="AU170" s="17" t="s">
        <v>83</v>
      </c>
    </row>
    <row r="171" s="2" customFormat="1" ht="24.15" customHeight="1">
      <c r="A171" s="38"/>
      <c r="B171" s="39"/>
      <c r="C171" s="268" t="s">
        <v>206</v>
      </c>
      <c r="D171" s="268" t="s">
        <v>166</v>
      </c>
      <c r="E171" s="269" t="s">
        <v>1161</v>
      </c>
      <c r="F171" s="270" t="s">
        <v>1162</v>
      </c>
      <c r="G171" s="271" t="s">
        <v>322</v>
      </c>
      <c r="H171" s="272">
        <v>4</v>
      </c>
      <c r="I171" s="273"/>
      <c r="J171" s="274">
        <f>ROUND(I171*H171,2)</f>
        <v>0</v>
      </c>
      <c r="K171" s="270" t="s">
        <v>156</v>
      </c>
      <c r="L171" s="275"/>
      <c r="M171" s="276" t="s">
        <v>1</v>
      </c>
      <c r="N171" s="277" t="s">
        <v>38</v>
      </c>
      <c r="O171" s="91"/>
      <c r="P171" s="235">
        <f>O171*H171</f>
        <v>0</v>
      </c>
      <c r="Q171" s="235">
        <v>0.0028</v>
      </c>
      <c r="R171" s="235">
        <f>Q171*H171</f>
        <v>0.0112</v>
      </c>
      <c r="S171" s="235">
        <v>0</v>
      </c>
      <c r="T171" s="23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7" t="s">
        <v>170</v>
      </c>
      <c r="AT171" s="237" t="s">
        <v>166</v>
      </c>
      <c r="AU171" s="237" t="s">
        <v>83</v>
      </c>
      <c r="AY171" s="17" t="s">
        <v>150</v>
      </c>
      <c r="BE171" s="238">
        <f>IF(N171="základní",J171,0)</f>
        <v>0</v>
      </c>
      <c r="BF171" s="238">
        <f>IF(N171="snížená",J171,0)</f>
        <v>0</v>
      </c>
      <c r="BG171" s="238">
        <f>IF(N171="zákl. přenesená",J171,0)</f>
        <v>0</v>
      </c>
      <c r="BH171" s="238">
        <f>IF(N171="sníž. přenesená",J171,0)</f>
        <v>0</v>
      </c>
      <c r="BI171" s="238">
        <f>IF(N171="nulová",J171,0)</f>
        <v>0</v>
      </c>
      <c r="BJ171" s="17" t="s">
        <v>81</v>
      </c>
      <c r="BK171" s="238">
        <f>ROUND(I171*H171,2)</f>
        <v>0</v>
      </c>
      <c r="BL171" s="17" t="s">
        <v>157</v>
      </c>
      <c r="BM171" s="237" t="s">
        <v>1163</v>
      </c>
    </row>
    <row r="172" s="2" customFormat="1">
      <c r="A172" s="38"/>
      <c r="B172" s="39"/>
      <c r="C172" s="40"/>
      <c r="D172" s="239" t="s">
        <v>159</v>
      </c>
      <c r="E172" s="40"/>
      <c r="F172" s="240" t="s">
        <v>1162</v>
      </c>
      <c r="G172" s="40"/>
      <c r="H172" s="40"/>
      <c r="I172" s="241"/>
      <c r="J172" s="40"/>
      <c r="K172" s="40"/>
      <c r="L172" s="44"/>
      <c r="M172" s="242"/>
      <c r="N172" s="243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159</v>
      </c>
      <c r="AU172" s="17" t="s">
        <v>83</v>
      </c>
    </row>
    <row r="173" s="2" customFormat="1" ht="24.15" customHeight="1">
      <c r="A173" s="38"/>
      <c r="B173" s="39"/>
      <c r="C173" s="226" t="s">
        <v>221</v>
      </c>
      <c r="D173" s="226" t="s">
        <v>152</v>
      </c>
      <c r="E173" s="227" t="s">
        <v>1164</v>
      </c>
      <c r="F173" s="228" t="s">
        <v>1165</v>
      </c>
      <c r="G173" s="229" t="s">
        <v>224</v>
      </c>
      <c r="H173" s="230">
        <v>6</v>
      </c>
      <c r="I173" s="231"/>
      <c r="J173" s="232">
        <f>ROUND(I173*H173,2)</f>
        <v>0</v>
      </c>
      <c r="K173" s="228" t="s">
        <v>156</v>
      </c>
      <c r="L173" s="44"/>
      <c r="M173" s="233" t="s">
        <v>1</v>
      </c>
      <c r="N173" s="234" t="s">
        <v>38</v>
      </c>
      <c r="O173" s="91"/>
      <c r="P173" s="235">
        <f>O173*H173</f>
        <v>0</v>
      </c>
      <c r="Q173" s="235">
        <v>0</v>
      </c>
      <c r="R173" s="235">
        <f>Q173*H173</f>
        <v>0</v>
      </c>
      <c r="S173" s="235">
        <v>0</v>
      </c>
      <c r="T173" s="23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7" t="s">
        <v>157</v>
      </c>
      <c r="AT173" s="237" t="s">
        <v>152</v>
      </c>
      <c r="AU173" s="237" t="s">
        <v>83</v>
      </c>
      <c r="AY173" s="17" t="s">
        <v>150</v>
      </c>
      <c r="BE173" s="238">
        <f>IF(N173="základní",J173,0)</f>
        <v>0</v>
      </c>
      <c r="BF173" s="238">
        <f>IF(N173="snížená",J173,0)</f>
        <v>0</v>
      </c>
      <c r="BG173" s="238">
        <f>IF(N173="zákl. přenesená",J173,0)</f>
        <v>0</v>
      </c>
      <c r="BH173" s="238">
        <f>IF(N173="sníž. přenesená",J173,0)</f>
        <v>0</v>
      </c>
      <c r="BI173" s="238">
        <f>IF(N173="nulová",J173,0)</f>
        <v>0</v>
      </c>
      <c r="BJ173" s="17" t="s">
        <v>81</v>
      </c>
      <c r="BK173" s="238">
        <f>ROUND(I173*H173,2)</f>
        <v>0</v>
      </c>
      <c r="BL173" s="17" t="s">
        <v>157</v>
      </c>
      <c r="BM173" s="237" t="s">
        <v>1166</v>
      </c>
    </row>
    <row r="174" s="2" customFormat="1">
      <c r="A174" s="38"/>
      <c r="B174" s="39"/>
      <c r="C174" s="40"/>
      <c r="D174" s="239" t="s">
        <v>159</v>
      </c>
      <c r="E174" s="40"/>
      <c r="F174" s="240" t="s">
        <v>1167</v>
      </c>
      <c r="G174" s="40"/>
      <c r="H174" s="40"/>
      <c r="I174" s="241"/>
      <c r="J174" s="40"/>
      <c r="K174" s="40"/>
      <c r="L174" s="44"/>
      <c r="M174" s="242"/>
      <c r="N174" s="243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159</v>
      </c>
      <c r="AU174" s="17" t="s">
        <v>83</v>
      </c>
    </row>
    <row r="175" s="2" customFormat="1">
      <c r="A175" s="38"/>
      <c r="B175" s="39"/>
      <c r="C175" s="40"/>
      <c r="D175" s="244" t="s">
        <v>161</v>
      </c>
      <c r="E175" s="40"/>
      <c r="F175" s="245" t="s">
        <v>1168</v>
      </c>
      <c r="G175" s="40"/>
      <c r="H175" s="40"/>
      <c r="I175" s="241"/>
      <c r="J175" s="40"/>
      <c r="K175" s="40"/>
      <c r="L175" s="44"/>
      <c r="M175" s="242"/>
      <c r="N175" s="243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161</v>
      </c>
      <c r="AU175" s="17" t="s">
        <v>83</v>
      </c>
    </row>
    <row r="176" s="2" customFormat="1" ht="24.15" customHeight="1">
      <c r="A176" s="38"/>
      <c r="B176" s="39"/>
      <c r="C176" s="268" t="s">
        <v>229</v>
      </c>
      <c r="D176" s="268" t="s">
        <v>166</v>
      </c>
      <c r="E176" s="269" t="s">
        <v>1169</v>
      </c>
      <c r="F176" s="270" t="s">
        <v>1170</v>
      </c>
      <c r="G176" s="271" t="s">
        <v>224</v>
      </c>
      <c r="H176" s="272">
        <v>6.2999999999999998</v>
      </c>
      <c r="I176" s="273"/>
      <c r="J176" s="274">
        <f>ROUND(I176*H176,2)</f>
        <v>0</v>
      </c>
      <c r="K176" s="270" t="s">
        <v>156</v>
      </c>
      <c r="L176" s="275"/>
      <c r="M176" s="276" t="s">
        <v>1</v>
      </c>
      <c r="N176" s="277" t="s">
        <v>38</v>
      </c>
      <c r="O176" s="91"/>
      <c r="P176" s="235">
        <f>O176*H176</f>
        <v>0</v>
      </c>
      <c r="Q176" s="235">
        <v>0.0018</v>
      </c>
      <c r="R176" s="235">
        <f>Q176*H176</f>
        <v>0.011339999999999999</v>
      </c>
      <c r="S176" s="235">
        <v>0</v>
      </c>
      <c r="T176" s="23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7" t="s">
        <v>170</v>
      </c>
      <c r="AT176" s="237" t="s">
        <v>166</v>
      </c>
      <c r="AU176" s="237" t="s">
        <v>83</v>
      </c>
      <c r="AY176" s="17" t="s">
        <v>150</v>
      </c>
      <c r="BE176" s="238">
        <f>IF(N176="základní",J176,0)</f>
        <v>0</v>
      </c>
      <c r="BF176" s="238">
        <f>IF(N176="snížená",J176,0)</f>
        <v>0</v>
      </c>
      <c r="BG176" s="238">
        <f>IF(N176="zákl. přenesená",J176,0)</f>
        <v>0</v>
      </c>
      <c r="BH176" s="238">
        <f>IF(N176="sníž. přenesená",J176,0)</f>
        <v>0</v>
      </c>
      <c r="BI176" s="238">
        <f>IF(N176="nulová",J176,0)</f>
        <v>0</v>
      </c>
      <c r="BJ176" s="17" t="s">
        <v>81</v>
      </c>
      <c r="BK176" s="238">
        <f>ROUND(I176*H176,2)</f>
        <v>0</v>
      </c>
      <c r="BL176" s="17" t="s">
        <v>157</v>
      </c>
      <c r="BM176" s="237" t="s">
        <v>1171</v>
      </c>
    </row>
    <row r="177" s="2" customFormat="1">
      <c r="A177" s="38"/>
      <c r="B177" s="39"/>
      <c r="C177" s="40"/>
      <c r="D177" s="239" t="s">
        <v>159</v>
      </c>
      <c r="E177" s="40"/>
      <c r="F177" s="240" t="s">
        <v>1170</v>
      </c>
      <c r="G177" s="40"/>
      <c r="H177" s="40"/>
      <c r="I177" s="241"/>
      <c r="J177" s="40"/>
      <c r="K177" s="40"/>
      <c r="L177" s="44"/>
      <c r="M177" s="242"/>
      <c r="N177" s="243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159</v>
      </c>
      <c r="AU177" s="17" t="s">
        <v>83</v>
      </c>
    </row>
    <row r="178" s="13" customFormat="1">
      <c r="A178" s="13"/>
      <c r="B178" s="246"/>
      <c r="C178" s="247"/>
      <c r="D178" s="239" t="s">
        <v>163</v>
      </c>
      <c r="E178" s="247"/>
      <c r="F178" s="249" t="s">
        <v>1172</v>
      </c>
      <c r="G178" s="247"/>
      <c r="H178" s="250">
        <v>6.2999999999999998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6" t="s">
        <v>163</v>
      </c>
      <c r="AU178" s="256" t="s">
        <v>83</v>
      </c>
      <c r="AV178" s="13" t="s">
        <v>83</v>
      </c>
      <c r="AW178" s="13" t="s">
        <v>4</v>
      </c>
      <c r="AX178" s="13" t="s">
        <v>81</v>
      </c>
      <c r="AY178" s="256" t="s">
        <v>150</v>
      </c>
    </row>
    <row r="179" s="12" customFormat="1" ht="22.8" customHeight="1">
      <c r="A179" s="12"/>
      <c r="B179" s="210"/>
      <c r="C179" s="211"/>
      <c r="D179" s="212" t="s">
        <v>72</v>
      </c>
      <c r="E179" s="224" t="s">
        <v>206</v>
      </c>
      <c r="F179" s="224" t="s">
        <v>207</v>
      </c>
      <c r="G179" s="211"/>
      <c r="H179" s="211"/>
      <c r="I179" s="214"/>
      <c r="J179" s="225">
        <f>BK179</f>
        <v>0</v>
      </c>
      <c r="K179" s="211"/>
      <c r="L179" s="216"/>
      <c r="M179" s="217"/>
      <c r="N179" s="218"/>
      <c r="O179" s="218"/>
      <c r="P179" s="219">
        <f>SUM(P180:P196)</f>
        <v>0</v>
      </c>
      <c r="Q179" s="218"/>
      <c r="R179" s="219">
        <f>SUM(R180:R196)</f>
        <v>0</v>
      </c>
      <c r="S179" s="218"/>
      <c r="T179" s="220">
        <f>SUM(T180:T196)</f>
        <v>46.995000000000005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81</v>
      </c>
      <c r="AT179" s="222" t="s">
        <v>72</v>
      </c>
      <c r="AU179" s="222" t="s">
        <v>81</v>
      </c>
      <c r="AY179" s="221" t="s">
        <v>150</v>
      </c>
      <c r="BK179" s="223">
        <f>SUM(BK180:BK196)</f>
        <v>0</v>
      </c>
    </row>
    <row r="180" s="2" customFormat="1" ht="16.5" customHeight="1">
      <c r="A180" s="38"/>
      <c r="B180" s="39"/>
      <c r="C180" s="226" t="s">
        <v>8</v>
      </c>
      <c r="D180" s="226" t="s">
        <v>152</v>
      </c>
      <c r="E180" s="227" t="s">
        <v>215</v>
      </c>
      <c r="F180" s="228" t="s">
        <v>216</v>
      </c>
      <c r="G180" s="229" t="s">
        <v>155</v>
      </c>
      <c r="H180" s="230">
        <v>6.4000000000000004</v>
      </c>
      <c r="I180" s="231"/>
      <c r="J180" s="232">
        <f>ROUND(I180*H180,2)</f>
        <v>0</v>
      </c>
      <c r="K180" s="228" t="s">
        <v>156</v>
      </c>
      <c r="L180" s="44"/>
      <c r="M180" s="233" t="s">
        <v>1</v>
      </c>
      <c r="N180" s="234" t="s">
        <v>38</v>
      </c>
      <c r="O180" s="91"/>
      <c r="P180" s="235">
        <f>O180*H180</f>
        <v>0</v>
      </c>
      <c r="Q180" s="235">
        <v>0</v>
      </c>
      <c r="R180" s="235">
        <f>Q180*H180</f>
        <v>0</v>
      </c>
      <c r="S180" s="235">
        <v>1.8</v>
      </c>
      <c r="T180" s="236">
        <f>S180*H180</f>
        <v>11.520000000000001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7" t="s">
        <v>157</v>
      </c>
      <c r="AT180" s="237" t="s">
        <v>152</v>
      </c>
      <c r="AU180" s="237" t="s">
        <v>83</v>
      </c>
      <c r="AY180" s="17" t="s">
        <v>150</v>
      </c>
      <c r="BE180" s="238">
        <f>IF(N180="základní",J180,0)</f>
        <v>0</v>
      </c>
      <c r="BF180" s="238">
        <f>IF(N180="snížená",J180,0)</f>
        <v>0</v>
      </c>
      <c r="BG180" s="238">
        <f>IF(N180="zákl. přenesená",J180,0)</f>
        <v>0</v>
      </c>
      <c r="BH180" s="238">
        <f>IF(N180="sníž. přenesená",J180,0)</f>
        <v>0</v>
      </c>
      <c r="BI180" s="238">
        <f>IF(N180="nulová",J180,0)</f>
        <v>0</v>
      </c>
      <c r="BJ180" s="17" t="s">
        <v>81</v>
      </c>
      <c r="BK180" s="238">
        <f>ROUND(I180*H180,2)</f>
        <v>0</v>
      </c>
      <c r="BL180" s="17" t="s">
        <v>157</v>
      </c>
      <c r="BM180" s="237" t="s">
        <v>1173</v>
      </c>
    </row>
    <row r="181" s="2" customFormat="1">
      <c r="A181" s="38"/>
      <c r="B181" s="39"/>
      <c r="C181" s="40"/>
      <c r="D181" s="239" t="s">
        <v>159</v>
      </c>
      <c r="E181" s="40"/>
      <c r="F181" s="240" t="s">
        <v>218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159</v>
      </c>
      <c r="AU181" s="17" t="s">
        <v>83</v>
      </c>
    </row>
    <row r="182" s="2" customFormat="1">
      <c r="A182" s="38"/>
      <c r="B182" s="39"/>
      <c r="C182" s="40"/>
      <c r="D182" s="244" t="s">
        <v>161</v>
      </c>
      <c r="E182" s="40"/>
      <c r="F182" s="245" t="s">
        <v>219</v>
      </c>
      <c r="G182" s="40"/>
      <c r="H182" s="40"/>
      <c r="I182" s="241"/>
      <c r="J182" s="40"/>
      <c r="K182" s="40"/>
      <c r="L182" s="44"/>
      <c r="M182" s="242"/>
      <c r="N182" s="243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161</v>
      </c>
      <c r="AU182" s="17" t="s">
        <v>83</v>
      </c>
    </row>
    <row r="183" s="13" customFormat="1">
      <c r="A183" s="13"/>
      <c r="B183" s="246"/>
      <c r="C183" s="247"/>
      <c r="D183" s="239" t="s">
        <v>163</v>
      </c>
      <c r="E183" s="248" t="s">
        <v>1</v>
      </c>
      <c r="F183" s="249" t="s">
        <v>1174</v>
      </c>
      <c r="G183" s="247"/>
      <c r="H183" s="250">
        <v>4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6" t="s">
        <v>163</v>
      </c>
      <c r="AU183" s="256" t="s">
        <v>83</v>
      </c>
      <c r="AV183" s="13" t="s">
        <v>83</v>
      </c>
      <c r="AW183" s="13" t="s">
        <v>30</v>
      </c>
      <c r="AX183" s="13" t="s">
        <v>73</v>
      </c>
      <c r="AY183" s="256" t="s">
        <v>150</v>
      </c>
    </row>
    <row r="184" s="13" customFormat="1">
      <c r="A184" s="13"/>
      <c r="B184" s="246"/>
      <c r="C184" s="247"/>
      <c r="D184" s="239" t="s">
        <v>163</v>
      </c>
      <c r="E184" s="248" t="s">
        <v>1</v>
      </c>
      <c r="F184" s="249" t="s">
        <v>1175</v>
      </c>
      <c r="G184" s="247"/>
      <c r="H184" s="250">
        <v>2.3999999999999999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6" t="s">
        <v>163</v>
      </c>
      <c r="AU184" s="256" t="s">
        <v>83</v>
      </c>
      <c r="AV184" s="13" t="s">
        <v>83</v>
      </c>
      <c r="AW184" s="13" t="s">
        <v>30</v>
      </c>
      <c r="AX184" s="13" t="s">
        <v>73</v>
      </c>
      <c r="AY184" s="256" t="s">
        <v>150</v>
      </c>
    </row>
    <row r="185" s="14" customFormat="1">
      <c r="A185" s="14"/>
      <c r="B185" s="257"/>
      <c r="C185" s="258"/>
      <c r="D185" s="239" t="s">
        <v>163</v>
      </c>
      <c r="E185" s="259" t="s">
        <v>1</v>
      </c>
      <c r="F185" s="260" t="s">
        <v>165</v>
      </c>
      <c r="G185" s="258"/>
      <c r="H185" s="261">
        <v>6.4000000000000004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7" t="s">
        <v>163</v>
      </c>
      <c r="AU185" s="267" t="s">
        <v>83</v>
      </c>
      <c r="AV185" s="14" t="s">
        <v>157</v>
      </c>
      <c r="AW185" s="14" t="s">
        <v>30</v>
      </c>
      <c r="AX185" s="14" t="s">
        <v>81</v>
      </c>
      <c r="AY185" s="267" t="s">
        <v>150</v>
      </c>
    </row>
    <row r="186" s="2" customFormat="1" ht="33" customHeight="1">
      <c r="A186" s="38"/>
      <c r="B186" s="39"/>
      <c r="C186" s="226" t="s">
        <v>243</v>
      </c>
      <c r="D186" s="226" t="s">
        <v>152</v>
      </c>
      <c r="E186" s="227" t="s">
        <v>1035</v>
      </c>
      <c r="F186" s="228" t="s">
        <v>1036</v>
      </c>
      <c r="G186" s="229" t="s">
        <v>155</v>
      </c>
      <c r="H186" s="230">
        <v>55.5</v>
      </c>
      <c r="I186" s="231"/>
      <c r="J186" s="232">
        <f>ROUND(I186*H186,2)</f>
        <v>0</v>
      </c>
      <c r="K186" s="228" t="s">
        <v>156</v>
      </c>
      <c r="L186" s="44"/>
      <c r="M186" s="233" t="s">
        <v>1</v>
      </c>
      <c r="N186" s="234" t="s">
        <v>38</v>
      </c>
      <c r="O186" s="91"/>
      <c r="P186" s="235">
        <f>O186*H186</f>
        <v>0</v>
      </c>
      <c r="Q186" s="235">
        <v>0</v>
      </c>
      <c r="R186" s="235">
        <f>Q186*H186</f>
        <v>0</v>
      </c>
      <c r="S186" s="235">
        <v>0.55000000000000004</v>
      </c>
      <c r="T186" s="236">
        <f>S186*H186</f>
        <v>30.525000000000002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7" t="s">
        <v>157</v>
      </c>
      <c r="AT186" s="237" t="s">
        <v>152</v>
      </c>
      <c r="AU186" s="237" t="s">
        <v>83</v>
      </c>
      <c r="AY186" s="17" t="s">
        <v>150</v>
      </c>
      <c r="BE186" s="238">
        <f>IF(N186="základní",J186,0)</f>
        <v>0</v>
      </c>
      <c r="BF186" s="238">
        <f>IF(N186="snížená",J186,0)</f>
        <v>0</v>
      </c>
      <c r="BG186" s="238">
        <f>IF(N186="zákl. přenesená",J186,0)</f>
        <v>0</v>
      </c>
      <c r="BH186" s="238">
        <f>IF(N186="sníž. přenesená",J186,0)</f>
        <v>0</v>
      </c>
      <c r="BI186" s="238">
        <f>IF(N186="nulová",J186,0)</f>
        <v>0</v>
      </c>
      <c r="BJ186" s="17" t="s">
        <v>81</v>
      </c>
      <c r="BK186" s="238">
        <f>ROUND(I186*H186,2)</f>
        <v>0</v>
      </c>
      <c r="BL186" s="17" t="s">
        <v>157</v>
      </c>
      <c r="BM186" s="237" t="s">
        <v>1176</v>
      </c>
    </row>
    <row r="187" s="2" customFormat="1">
      <c r="A187" s="38"/>
      <c r="B187" s="39"/>
      <c r="C187" s="40"/>
      <c r="D187" s="239" t="s">
        <v>159</v>
      </c>
      <c r="E187" s="40"/>
      <c r="F187" s="240" t="s">
        <v>1038</v>
      </c>
      <c r="G187" s="40"/>
      <c r="H187" s="40"/>
      <c r="I187" s="241"/>
      <c r="J187" s="40"/>
      <c r="K187" s="40"/>
      <c r="L187" s="44"/>
      <c r="M187" s="242"/>
      <c r="N187" s="24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159</v>
      </c>
      <c r="AU187" s="17" t="s">
        <v>83</v>
      </c>
    </row>
    <row r="188" s="2" customFormat="1">
      <c r="A188" s="38"/>
      <c r="B188" s="39"/>
      <c r="C188" s="40"/>
      <c r="D188" s="244" t="s">
        <v>161</v>
      </c>
      <c r="E188" s="40"/>
      <c r="F188" s="245" t="s">
        <v>1039</v>
      </c>
      <c r="G188" s="40"/>
      <c r="H188" s="40"/>
      <c r="I188" s="241"/>
      <c r="J188" s="40"/>
      <c r="K188" s="40"/>
      <c r="L188" s="44"/>
      <c r="M188" s="242"/>
      <c r="N188" s="243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161</v>
      </c>
      <c r="AU188" s="17" t="s">
        <v>83</v>
      </c>
    </row>
    <row r="189" s="2" customFormat="1">
      <c r="A189" s="38"/>
      <c r="B189" s="39"/>
      <c r="C189" s="40"/>
      <c r="D189" s="239" t="s">
        <v>270</v>
      </c>
      <c r="E189" s="40"/>
      <c r="F189" s="288" t="s">
        <v>1177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270</v>
      </c>
      <c r="AU189" s="17" t="s">
        <v>83</v>
      </c>
    </row>
    <row r="190" s="15" customFormat="1">
      <c r="A190" s="15"/>
      <c r="B190" s="278"/>
      <c r="C190" s="279"/>
      <c r="D190" s="239" t="s">
        <v>163</v>
      </c>
      <c r="E190" s="280" t="s">
        <v>1</v>
      </c>
      <c r="F190" s="281" t="s">
        <v>1178</v>
      </c>
      <c r="G190" s="279"/>
      <c r="H190" s="280" t="s">
        <v>1</v>
      </c>
      <c r="I190" s="282"/>
      <c r="J190" s="279"/>
      <c r="K190" s="279"/>
      <c r="L190" s="283"/>
      <c r="M190" s="284"/>
      <c r="N190" s="285"/>
      <c r="O190" s="285"/>
      <c r="P190" s="285"/>
      <c r="Q190" s="285"/>
      <c r="R190" s="285"/>
      <c r="S190" s="285"/>
      <c r="T190" s="28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7" t="s">
        <v>163</v>
      </c>
      <c r="AU190" s="287" t="s">
        <v>83</v>
      </c>
      <c r="AV190" s="15" t="s">
        <v>81</v>
      </c>
      <c r="AW190" s="15" t="s">
        <v>30</v>
      </c>
      <c r="AX190" s="15" t="s">
        <v>73</v>
      </c>
      <c r="AY190" s="287" t="s">
        <v>150</v>
      </c>
    </row>
    <row r="191" s="13" customFormat="1">
      <c r="A191" s="13"/>
      <c r="B191" s="246"/>
      <c r="C191" s="247"/>
      <c r="D191" s="239" t="s">
        <v>163</v>
      </c>
      <c r="E191" s="248" t="s">
        <v>1</v>
      </c>
      <c r="F191" s="249" t="s">
        <v>1179</v>
      </c>
      <c r="G191" s="247"/>
      <c r="H191" s="250">
        <v>55.5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163</v>
      </c>
      <c r="AU191" s="256" t="s">
        <v>83</v>
      </c>
      <c r="AV191" s="13" t="s">
        <v>83</v>
      </c>
      <c r="AW191" s="13" t="s">
        <v>30</v>
      </c>
      <c r="AX191" s="13" t="s">
        <v>73</v>
      </c>
      <c r="AY191" s="256" t="s">
        <v>150</v>
      </c>
    </row>
    <row r="192" s="14" customFormat="1">
      <c r="A192" s="14"/>
      <c r="B192" s="257"/>
      <c r="C192" s="258"/>
      <c r="D192" s="239" t="s">
        <v>163</v>
      </c>
      <c r="E192" s="259" t="s">
        <v>1</v>
      </c>
      <c r="F192" s="260" t="s">
        <v>165</v>
      </c>
      <c r="G192" s="258"/>
      <c r="H192" s="261">
        <v>55.5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163</v>
      </c>
      <c r="AU192" s="267" t="s">
        <v>83</v>
      </c>
      <c r="AV192" s="14" t="s">
        <v>157</v>
      </c>
      <c r="AW192" s="14" t="s">
        <v>30</v>
      </c>
      <c r="AX192" s="14" t="s">
        <v>81</v>
      </c>
      <c r="AY192" s="267" t="s">
        <v>150</v>
      </c>
    </row>
    <row r="193" s="2" customFormat="1" ht="33" customHeight="1">
      <c r="A193" s="38"/>
      <c r="B193" s="39"/>
      <c r="C193" s="226" t="s">
        <v>252</v>
      </c>
      <c r="D193" s="226" t="s">
        <v>152</v>
      </c>
      <c r="E193" s="227" t="s">
        <v>447</v>
      </c>
      <c r="F193" s="228" t="s">
        <v>448</v>
      </c>
      <c r="G193" s="229" t="s">
        <v>155</v>
      </c>
      <c r="H193" s="230">
        <v>2.25</v>
      </c>
      <c r="I193" s="231"/>
      <c r="J193" s="232">
        <f>ROUND(I193*H193,2)</f>
        <v>0</v>
      </c>
      <c r="K193" s="228" t="s">
        <v>156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2.2000000000000002</v>
      </c>
      <c r="T193" s="236">
        <f>S193*H193</f>
        <v>4.9500000000000002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157</v>
      </c>
      <c r="AT193" s="237" t="s">
        <v>152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81</v>
      </c>
      <c r="BK193" s="238">
        <f>ROUND(I193*H193,2)</f>
        <v>0</v>
      </c>
      <c r="BL193" s="17" t="s">
        <v>157</v>
      </c>
      <c r="BM193" s="237" t="s">
        <v>1180</v>
      </c>
    </row>
    <row r="194" s="2" customFormat="1">
      <c r="A194" s="38"/>
      <c r="B194" s="39"/>
      <c r="C194" s="40"/>
      <c r="D194" s="239" t="s">
        <v>159</v>
      </c>
      <c r="E194" s="40"/>
      <c r="F194" s="240" t="s">
        <v>450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83</v>
      </c>
    </row>
    <row r="195" s="2" customFormat="1">
      <c r="A195" s="38"/>
      <c r="B195" s="39"/>
      <c r="C195" s="40"/>
      <c r="D195" s="244" t="s">
        <v>161</v>
      </c>
      <c r="E195" s="40"/>
      <c r="F195" s="245" t="s">
        <v>451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83</v>
      </c>
    </row>
    <row r="196" s="13" customFormat="1">
      <c r="A196" s="13"/>
      <c r="B196" s="246"/>
      <c r="C196" s="247"/>
      <c r="D196" s="239" t="s">
        <v>163</v>
      </c>
      <c r="E196" s="248" t="s">
        <v>1</v>
      </c>
      <c r="F196" s="249" t="s">
        <v>1181</v>
      </c>
      <c r="G196" s="247"/>
      <c r="H196" s="250">
        <v>2.25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163</v>
      </c>
      <c r="AU196" s="256" t="s">
        <v>83</v>
      </c>
      <c r="AV196" s="13" t="s">
        <v>83</v>
      </c>
      <c r="AW196" s="13" t="s">
        <v>30</v>
      </c>
      <c r="AX196" s="13" t="s">
        <v>81</v>
      </c>
      <c r="AY196" s="256" t="s">
        <v>150</v>
      </c>
    </row>
    <row r="197" s="12" customFormat="1" ht="22.8" customHeight="1">
      <c r="A197" s="12"/>
      <c r="B197" s="210"/>
      <c r="C197" s="211"/>
      <c r="D197" s="212" t="s">
        <v>72</v>
      </c>
      <c r="E197" s="224" t="s">
        <v>677</v>
      </c>
      <c r="F197" s="224" t="s">
        <v>678</v>
      </c>
      <c r="G197" s="211"/>
      <c r="H197" s="211"/>
      <c r="I197" s="214"/>
      <c r="J197" s="225">
        <f>BK197</f>
        <v>0</v>
      </c>
      <c r="K197" s="211"/>
      <c r="L197" s="216"/>
      <c r="M197" s="217"/>
      <c r="N197" s="218"/>
      <c r="O197" s="218"/>
      <c r="P197" s="219">
        <f>SUM(P198:P213)</f>
        <v>0</v>
      </c>
      <c r="Q197" s="218"/>
      <c r="R197" s="219">
        <f>SUM(R198:R213)</f>
        <v>0</v>
      </c>
      <c r="S197" s="218"/>
      <c r="T197" s="220">
        <f>SUM(T198:T213)</f>
        <v>1.7175400000000001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81</v>
      </c>
      <c r="AT197" s="222" t="s">
        <v>72</v>
      </c>
      <c r="AU197" s="222" t="s">
        <v>81</v>
      </c>
      <c r="AY197" s="221" t="s">
        <v>150</v>
      </c>
      <c r="BK197" s="223">
        <f>SUM(BK198:BK213)</f>
        <v>0</v>
      </c>
    </row>
    <row r="198" s="2" customFormat="1" ht="33" customHeight="1">
      <c r="A198" s="38"/>
      <c r="B198" s="39"/>
      <c r="C198" s="226" t="s">
        <v>258</v>
      </c>
      <c r="D198" s="226" t="s">
        <v>152</v>
      </c>
      <c r="E198" s="227" t="s">
        <v>441</v>
      </c>
      <c r="F198" s="228" t="s">
        <v>442</v>
      </c>
      <c r="G198" s="229" t="s">
        <v>155</v>
      </c>
      <c r="H198" s="230">
        <v>0.81000000000000005</v>
      </c>
      <c r="I198" s="231"/>
      <c r="J198" s="232">
        <f>ROUND(I198*H198,2)</f>
        <v>0</v>
      </c>
      <c r="K198" s="228" t="s">
        <v>156</v>
      </c>
      <c r="L198" s="44"/>
      <c r="M198" s="233" t="s">
        <v>1</v>
      </c>
      <c r="N198" s="234" t="s">
        <v>38</v>
      </c>
      <c r="O198" s="91"/>
      <c r="P198" s="235">
        <f>O198*H198</f>
        <v>0</v>
      </c>
      <c r="Q198" s="235">
        <v>0</v>
      </c>
      <c r="R198" s="235">
        <f>Q198*H198</f>
        <v>0</v>
      </c>
      <c r="S198" s="235">
        <v>1.5940000000000001</v>
      </c>
      <c r="T198" s="236">
        <f>S198*H198</f>
        <v>1.2911400000000002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7" t="s">
        <v>157</v>
      </c>
      <c r="AT198" s="237" t="s">
        <v>152</v>
      </c>
      <c r="AU198" s="237" t="s">
        <v>83</v>
      </c>
      <c r="AY198" s="17" t="s">
        <v>150</v>
      </c>
      <c r="BE198" s="238">
        <f>IF(N198="základní",J198,0)</f>
        <v>0</v>
      </c>
      <c r="BF198" s="238">
        <f>IF(N198="snížená",J198,0)</f>
        <v>0</v>
      </c>
      <c r="BG198" s="238">
        <f>IF(N198="zákl. přenesená",J198,0)</f>
        <v>0</v>
      </c>
      <c r="BH198" s="238">
        <f>IF(N198="sníž. přenesená",J198,0)</f>
        <v>0</v>
      </c>
      <c r="BI198" s="238">
        <f>IF(N198="nulová",J198,0)</f>
        <v>0</v>
      </c>
      <c r="BJ198" s="17" t="s">
        <v>81</v>
      </c>
      <c r="BK198" s="238">
        <f>ROUND(I198*H198,2)</f>
        <v>0</v>
      </c>
      <c r="BL198" s="17" t="s">
        <v>157</v>
      </c>
      <c r="BM198" s="237" t="s">
        <v>1182</v>
      </c>
    </row>
    <row r="199" s="2" customFormat="1">
      <c r="A199" s="38"/>
      <c r="B199" s="39"/>
      <c r="C199" s="40"/>
      <c r="D199" s="239" t="s">
        <v>159</v>
      </c>
      <c r="E199" s="40"/>
      <c r="F199" s="240" t="s">
        <v>444</v>
      </c>
      <c r="G199" s="40"/>
      <c r="H199" s="40"/>
      <c r="I199" s="241"/>
      <c r="J199" s="40"/>
      <c r="K199" s="40"/>
      <c r="L199" s="44"/>
      <c r="M199" s="242"/>
      <c r="N199" s="243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159</v>
      </c>
      <c r="AU199" s="17" t="s">
        <v>83</v>
      </c>
    </row>
    <row r="200" s="2" customFormat="1">
      <c r="A200" s="38"/>
      <c r="B200" s="39"/>
      <c r="C200" s="40"/>
      <c r="D200" s="244" t="s">
        <v>161</v>
      </c>
      <c r="E200" s="40"/>
      <c r="F200" s="245" t="s">
        <v>445</v>
      </c>
      <c r="G200" s="40"/>
      <c r="H200" s="40"/>
      <c r="I200" s="241"/>
      <c r="J200" s="40"/>
      <c r="K200" s="40"/>
      <c r="L200" s="44"/>
      <c r="M200" s="242"/>
      <c r="N200" s="243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161</v>
      </c>
      <c r="AU200" s="17" t="s">
        <v>83</v>
      </c>
    </row>
    <row r="201" s="15" customFormat="1">
      <c r="A201" s="15"/>
      <c r="B201" s="278"/>
      <c r="C201" s="279"/>
      <c r="D201" s="239" t="s">
        <v>163</v>
      </c>
      <c r="E201" s="280" t="s">
        <v>1</v>
      </c>
      <c r="F201" s="281" t="s">
        <v>1183</v>
      </c>
      <c r="G201" s="279"/>
      <c r="H201" s="280" t="s">
        <v>1</v>
      </c>
      <c r="I201" s="282"/>
      <c r="J201" s="279"/>
      <c r="K201" s="279"/>
      <c r="L201" s="283"/>
      <c r="M201" s="284"/>
      <c r="N201" s="285"/>
      <c r="O201" s="285"/>
      <c r="P201" s="285"/>
      <c r="Q201" s="285"/>
      <c r="R201" s="285"/>
      <c r="S201" s="285"/>
      <c r="T201" s="28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87" t="s">
        <v>163</v>
      </c>
      <c r="AU201" s="287" t="s">
        <v>83</v>
      </c>
      <c r="AV201" s="15" t="s">
        <v>81</v>
      </c>
      <c r="AW201" s="15" t="s">
        <v>30</v>
      </c>
      <c r="AX201" s="15" t="s">
        <v>73</v>
      </c>
      <c r="AY201" s="287" t="s">
        <v>150</v>
      </c>
    </row>
    <row r="202" s="13" customFormat="1">
      <c r="A202" s="13"/>
      <c r="B202" s="246"/>
      <c r="C202" s="247"/>
      <c r="D202" s="239" t="s">
        <v>163</v>
      </c>
      <c r="E202" s="248" t="s">
        <v>1</v>
      </c>
      <c r="F202" s="249" t="s">
        <v>1184</v>
      </c>
      <c r="G202" s="247"/>
      <c r="H202" s="250">
        <v>0.81000000000000005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6" t="s">
        <v>163</v>
      </c>
      <c r="AU202" s="256" t="s">
        <v>83</v>
      </c>
      <c r="AV202" s="13" t="s">
        <v>83</v>
      </c>
      <c r="AW202" s="13" t="s">
        <v>30</v>
      </c>
      <c r="AX202" s="13" t="s">
        <v>73</v>
      </c>
      <c r="AY202" s="256" t="s">
        <v>150</v>
      </c>
    </row>
    <row r="203" s="14" customFormat="1">
      <c r="A203" s="14"/>
      <c r="B203" s="257"/>
      <c r="C203" s="258"/>
      <c r="D203" s="239" t="s">
        <v>163</v>
      </c>
      <c r="E203" s="259" t="s">
        <v>1</v>
      </c>
      <c r="F203" s="260" t="s">
        <v>165</v>
      </c>
      <c r="G203" s="258"/>
      <c r="H203" s="261">
        <v>0.81000000000000005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7" t="s">
        <v>163</v>
      </c>
      <c r="AU203" s="267" t="s">
        <v>83</v>
      </c>
      <c r="AV203" s="14" t="s">
        <v>157</v>
      </c>
      <c r="AW203" s="14" t="s">
        <v>30</v>
      </c>
      <c r="AX203" s="14" t="s">
        <v>81</v>
      </c>
      <c r="AY203" s="267" t="s">
        <v>150</v>
      </c>
    </row>
    <row r="204" s="2" customFormat="1" ht="24.15" customHeight="1">
      <c r="A204" s="38"/>
      <c r="B204" s="39"/>
      <c r="C204" s="226" t="s">
        <v>264</v>
      </c>
      <c r="D204" s="226" t="s">
        <v>152</v>
      </c>
      <c r="E204" s="227" t="s">
        <v>834</v>
      </c>
      <c r="F204" s="228" t="s">
        <v>835</v>
      </c>
      <c r="G204" s="229" t="s">
        <v>176</v>
      </c>
      <c r="H204" s="230">
        <v>2.3999999999999999</v>
      </c>
      <c r="I204" s="231"/>
      <c r="J204" s="232">
        <f>ROUND(I204*H204,2)</f>
        <v>0</v>
      </c>
      <c r="K204" s="228" t="s">
        <v>156</v>
      </c>
      <c r="L204" s="44"/>
      <c r="M204" s="233" t="s">
        <v>1</v>
      </c>
      <c r="N204" s="234" t="s">
        <v>38</v>
      </c>
      <c r="O204" s="91"/>
      <c r="P204" s="235">
        <f>O204*H204</f>
        <v>0</v>
      </c>
      <c r="Q204" s="235">
        <v>0</v>
      </c>
      <c r="R204" s="235">
        <f>Q204*H204</f>
        <v>0</v>
      </c>
      <c r="S204" s="235">
        <v>0.031</v>
      </c>
      <c r="T204" s="236">
        <f>S204*H204</f>
        <v>0.074399999999999994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7" t="s">
        <v>157</v>
      </c>
      <c r="AT204" s="237" t="s">
        <v>152</v>
      </c>
      <c r="AU204" s="237" t="s">
        <v>83</v>
      </c>
      <c r="AY204" s="17" t="s">
        <v>150</v>
      </c>
      <c r="BE204" s="238">
        <f>IF(N204="základní",J204,0)</f>
        <v>0</v>
      </c>
      <c r="BF204" s="238">
        <f>IF(N204="snížená",J204,0)</f>
        <v>0</v>
      </c>
      <c r="BG204" s="238">
        <f>IF(N204="zákl. přenesená",J204,0)</f>
        <v>0</v>
      </c>
      <c r="BH204" s="238">
        <f>IF(N204="sníž. přenesená",J204,0)</f>
        <v>0</v>
      </c>
      <c r="BI204" s="238">
        <f>IF(N204="nulová",J204,0)</f>
        <v>0</v>
      </c>
      <c r="BJ204" s="17" t="s">
        <v>81</v>
      </c>
      <c r="BK204" s="238">
        <f>ROUND(I204*H204,2)</f>
        <v>0</v>
      </c>
      <c r="BL204" s="17" t="s">
        <v>157</v>
      </c>
      <c r="BM204" s="237" t="s">
        <v>1185</v>
      </c>
    </row>
    <row r="205" s="2" customFormat="1">
      <c r="A205" s="38"/>
      <c r="B205" s="39"/>
      <c r="C205" s="40"/>
      <c r="D205" s="239" t="s">
        <v>159</v>
      </c>
      <c r="E205" s="40"/>
      <c r="F205" s="240" t="s">
        <v>837</v>
      </c>
      <c r="G205" s="40"/>
      <c r="H205" s="40"/>
      <c r="I205" s="241"/>
      <c r="J205" s="40"/>
      <c r="K205" s="40"/>
      <c r="L205" s="44"/>
      <c r="M205" s="242"/>
      <c r="N205" s="243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159</v>
      </c>
      <c r="AU205" s="17" t="s">
        <v>83</v>
      </c>
    </row>
    <row r="206" s="2" customFormat="1">
      <c r="A206" s="38"/>
      <c r="B206" s="39"/>
      <c r="C206" s="40"/>
      <c r="D206" s="244" t="s">
        <v>161</v>
      </c>
      <c r="E206" s="40"/>
      <c r="F206" s="245" t="s">
        <v>838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161</v>
      </c>
      <c r="AU206" s="17" t="s">
        <v>83</v>
      </c>
    </row>
    <row r="207" s="15" customFormat="1">
      <c r="A207" s="15"/>
      <c r="B207" s="278"/>
      <c r="C207" s="279"/>
      <c r="D207" s="239" t="s">
        <v>163</v>
      </c>
      <c r="E207" s="280" t="s">
        <v>1</v>
      </c>
      <c r="F207" s="281" t="s">
        <v>680</v>
      </c>
      <c r="G207" s="279"/>
      <c r="H207" s="280" t="s">
        <v>1</v>
      </c>
      <c r="I207" s="282"/>
      <c r="J207" s="279"/>
      <c r="K207" s="279"/>
      <c r="L207" s="283"/>
      <c r="M207" s="284"/>
      <c r="N207" s="285"/>
      <c r="O207" s="285"/>
      <c r="P207" s="285"/>
      <c r="Q207" s="285"/>
      <c r="R207" s="285"/>
      <c r="S207" s="285"/>
      <c r="T207" s="28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87" t="s">
        <v>163</v>
      </c>
      <c r="AU207" s="287" t="s">
        <v>83</v>
      </c>
      <c r="AV207" s="15" t="s">
        <v>81</v>
      </c>
      <c r="AW207" s="15" t="s">
        <v>30</v>
      </c>
      <c r="AX207" s="15" t="s">
        <v>73</v>
      </c>
      <c r="AY207" s="287" t="s">
        <v>150</v>
      </c>
    </row>
    <row r="208" s="13" customFormat="1">
      <c r="A208" s="13"/>
      <c r="B208" s="246"/>
      <c r="C208" s="247"/>
      <c r="D208" s="239" t="s">
        <v>163</v>
      </c>
      <c r="E208" s="248" t="s">
        <v>1</v>
      </c>
      <c r="F208" s="249" t="s">
        <v>1186</v>
      </c>
      <c r="G208" s="247"/>
      <c r="H208" s="250">
        <v>2.3999999999999999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163</v>
      </c>
      <c r="AU208" s="256" t="s">
        <v>83</v>
      </c>
      <c r="AV208" s="13" t="s">
        <v>83</v>
      </c>
      <c r="AW208" s="13" t="s">
        <v>30</v>
      </c>
      <c r="AX208" s="13" t="s">
        <v>81</v>
      </c>
      <c r="AY208" s="256" t="s">
        <v>150</v>
      </c>
    </row>
    <row r="209" s="2" customFormat="1" ht="21.75" customHeight="1">
      <c r="A209" s="38"/>
      <c r="B209" s="39"/>
      <c r="C209" s="226" t="s">
        <v>272</v>
      </c>
      <c r="D209" s="226" t="s">
        <v>152</v>
      </c>
      <c r="E209" s="227" t="s">
        <v>237</v>
      </c>
      <c r="F209" s="228" t="s">
        <v>238</v>
      </c>
      <c r="G209" s="229" t="s">
        <v>176</v>
      </c>
      <c r="H209" s="230">
        <v>4</v>
      </c>
      <c r="I209" s="231"/>
      <c r="J209" s="232">
        <f>ROUND(I209*H209,2)</f>
        <v>0</v>
      </c>
      <c r="K209" s="228" t="s">
        <v>156</v>
      </c>
      <c r="L209" s="44"/>
      <c r="M209" s="233" t="s">
        <v>1</v>
      </c>
      <c r="N209" s="234" t="s">
        <v>38</v>
      </c>
      <c r="O209" s="91"/>
      <c r="P209" s="235">
        <f>O209*H209</f>
        <v>0</v>
      </c>
      <c r="Q209" s="235">
        <v>0</v>
      </c>
      <c r="R209" s="235">
        <f>Q209*H209</f>
        <v>0</v>
      </c>
      <c r="S209" s="235">
        <v>0.087999999999999995</v>
      </c>
      <c r="T209" s="236">
        <f>S209*H209</f>
        <v>0.35199999999999998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7" t="s">
        <v>157</v>
      </c>
      <c r="AT209" s="237" t="s">
        <v>152</v>
      </c>
      <c r="AU209" s="237" t="s">
        <v>83</v>
      </c>
      <c r="AY209" s="17" t="s">
        <v>150</v>
      </c>
      <c r="BE209" s="238">
        <f>IF(N209="základní",J209,0)</f>
        <v>0</v>
      </c>
      <c r="BF209" s="238">
        <f>IF(N209="snížená",J209,0)</f>
        <v>0</v>
      </c>
      <c r="BG209" s="238">
        <f>IF(N209="zákl. přenesená",J209,0)</f>
        <v>0</v>
      </c>
      <c r="BH209" s="238">
        <f>IF(N209="sníž. přenesená",J209,0)</f>
        <v>0</v>
      </c>
      <c r="BI209" s="238">
        <f>IF(N209="nulová",J209,0)</f>
        <v>0</v>
      </c>
      <c r="BJ209" s="17" t="s">
        <v>81</v>
      </c>
      <c r="BK209" s="238">
        <f>ROUND(I209*H209,2)</f>
        <v>0</v>
      </c>
      <c r="BL209" s="17" t="s">
        <v>157</v>
      </c>
      <c r="BM209" s="237" t="s">
        <v>1187</v>
      </c>
    </row>
    <row r="210" s="2" customFormat="1">
      <c r="A210" s="38"/>
      <c r="B210" s="39"/>
      <c r="C210" s="40"/>
      <c r="D210" s="239" t="s">
        <v>159</v>
      </c>
      <c r="E210" s="40"/>
      <c r="F210" s="240" t="s">
        <v>240</v>
      </c>
      <c r="G210" s="40"/>
      <c r="H210" s="40"/>
      <c r="I210" s="241"/>
      <c r="J210" s="40"/>
      <c r="K210" s="40"/>
      <c r="L210" s="44"/>
      <c r="M210" s="242"/>
      <c r="N210" s="243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159</v>
      </c>
      <c r="AU210" s="17" t="s">
        <v>83</v>
      </c>
    </row>
    <row r="211" s="2" customFormat="1">
      <c r="A211" s="38"/>
      <c r="B211" s="39"/>
      <c r="C211" s="40"/>
      <c r="D211" s="244" t="s">
        <v>161</v>
      </c>
      <c r="E211" s="40"/>
      <c r="F211" s="245" t="s">
        <v>241</v>
      </c>
      <c r="G211" s="40"/>
      <c r="H211" s="40"/>
      <c r="I211" s="241"/>
      <c r="J211" s="40"/>
      <c r="K211" s="40"/>
      <c r="L211" s="44"/>
      <c r="M211" s="242"/>
      <c r="N211" s="243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161</v>
      </c>
      <c r="AU211" s="17" t="s">
        <v>83</v>
      </c>
    </row>
    <row r="212" s="15" customFormat="1">
      <c r="A212" s="15"/>
      <c r="B212" s="278"/>
      <c r="C212" s="279"/>
      <c r="D212" s="239" t="s">
        <v>163</v>
      </c>
      <c r="E212" s="280" t="s">
        <v>1</v>
      </c>
      <c r="F212" s="281" t="s">
        <v>682</v>
      </c>
      <c r="G212" s="279"/>
      <c r="H212" s="280" t="s">
        <v>1</v>
      </c>
      <c r="I212" s="282"/>
      <c r="J212" s="279"/>
      <c r="K212" s="279"/>
      <c r="L212" s="283"/>
      <c r="M212" s="284"/>
      <c r="N212" s="285"/>
      <c r="O212" s="285"/>
      <c r="P212" s="285"/>
      <c r="Q212" s="285"/>
      <c r="R212" s="285"/>
      <c r="S212" s="285"/>
      <c r="T212" s="28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87" t="s">
        <v>163</v>
      </c>
      <c r="AU212" s="287" t="s">
        <v>83</v>
      </c>
      <c r="AV212" s="15" t="s">
        <v>81</v>
      </c>
      <c r="AW212" s="15" t="s">
        <v>30</v>
      </c>
      <c r="AX212" s="15" t="s">
        <v>73</v>
      </c>
      <c r="AY212" s="287" t="s">
        <v>150</v>
      </c>
    </row>
    <row r="213" s="13" customFormat="1">
      <c r="A213" s="13"/>
      <c r="B213" s="246"/>
      <c r="C213" s="247"/>
      <c r="D213" s="239" t="s">
        <v>163</v>
      </c>
      <c r="E213" s="248" t="s">
        <v>1</v>
      </c>
      <c r="F213" s="249" t="s">
        <v>1188</v>
      </c>
      <c r="G213" s="247"/>
      <c r="H213" s="250">
        <v>4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163</v>
      </c>
      <c r="AU213" s="256" t="s">
        <v>83</v>
      </c>
      <c r="AV213" s="13" t="s">
        <v>83</v>
      </c>
      <c r="AW213" s="13" t="s">
        <v>30</v>
      </c>
      <c r="AX213" s="13" t="s">
        <v>81</v>
      </c>
      <c r="AY213" s="256" t="s">
        <v>150</v>
      </c>
    </row>
    <row r="214" s="12" customFormat="1" ht="22.8" customHeight="1">
      <c r="A214" s="12"/>
      <c r="B214" s="210"/>
      <c r="C214" s="211"/>
      <c r="D214" s="212" t="s">
        <v>72</v>
      </c>
      <c r="E214" s="224" t="s">
        <v>250</v>
      </c>
      <c r="F214" s="224" t="s">
        <v>251</v>
      </c>
      <c r="G214" s="211"/>
      <c r="H214" s="211"/>
      <c r="I214" s="214"/>
      <c r="J214" s="225">
        <f>BK214</f>
        <v>0</v>
      </c>
      <c r="K214" s="211"/>
      <c r="L214" s="216"/>
      <c r="M214" s="217"/>
      <c r="N214" s="218"/>
      <c r="O214" s="218"/>
      <c r="P214" s="219">
        <f>SUM(P215:P243)</f>
        <v>0</v>
      </c>
      <c r="Q214" s="218"/>
      <c r="R214" s="219">
        <f>SUM(R215:R243)</f>
        <v>0</v>
      </c>
      <c r="S214" s="218"/>
      <c r="T214" s="220">
        <f>SUM(T215:T243)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81</v>
      </c>
      <c r="AT214" s="222" t="s">
        <v>72</v>
      </c>
      <c r="AU214" s="222" t="s">
        <v>81</v>
      </c>
      <c r="AY214" s="221" t="s">
        <v>150</v>
      </c>
      <c r="BK214" s="223">
        <f>SUM(BK215:BK243)</f>
        <v>0</v>
      </c>
    </row>
    <row r="215" s="2" customFormat="1" ht="24.15" customHeight="1">
      <c r="A215" s="38"/>
      <c r="B215" s="39"/>
      <c r="C215" s="226" t="s">
        <v>280</v>
      </c>
      <c r="D215" s="226" t="s">
        <v>152</v>
      </c>
      <c r="E215" s="227" t="s">
        <v>259</v>
      </c>
      <c r="F215" s="228" t="s">
        <v>260</v>
      </c>
      <c r="G215" s="229" t="s">
        <v>169</v>
      </c>
      <c r="H215" s="230">
        <v>52.564999999999998</v>
      </c>
      <c r="I215" s="231"/>
      <c r="J215" s="232">
        <f>ROUND(I215*H215,2)</f>
        <v>0</v>
      </c>
      <c r="K215" s="228" t="s">
        <v>156</v>
      </c>
      <c r="L215" s="44"/>
      <c r="M215" s="233" t="s">
        <v>1</v>
      </c>
      <c r="N215" s="234" t="s">
        <v>38</v>
      </c>
      <c r="O215" s="91"/>
      <c r="P215" s="235">
        <f>O215*H215</f>
        <v>0</v>
      </c>
      <c r="Q215" s="235">
        <v>0</v>
      </c>
      <c r="R215" s="235">
        <f>Q215*H215</f>
        <v>0</v>
      </c>
      <c r="S215" s="235">
        <v>0</v>
      </c>
      <c r="T215" s="23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7" t="s">
        <v>157</v>
      </c>
      <c r="AT215" s="237" t="s">
        <v>152</v>
      </c>
      <c r="AU215" s="237" t="s">
        <v>83</v>
      </c>
      <c r="AY215" s="17" t="s">
        <v>150</v>
      </c>
      <c r="BE215" s="238">
        <f>IF(N215="základní",J215,0)</f>
        <v>0</v>
      </c>
      <c r="BF215" s="238">
        <f>IF(N215="snížená",J215,0)</f>
        <v>0</v>
      </c>
      <c r="BG215" s="238">
        <f>IF(N215="zákl. přenesená",J215,0)</f>
        <v>0</v>
      </c>
      <c r="BH215" s="238">
        <f>IF(N215="sníž. přenesená",J215,0)</f>
        <v>0</v>
      </c>
      <c r="BI215" s="238">
        <f>IF(N215="nulová",J215,0)</f>
        <v>0</v>
      </c>
      <c r="BJ215" s="17" t="s">
        <v>81</v>
      </c>
      <c r="BK215" s="238">
        <f>ROUND(I215*H215,2)</f>
        <v>0</v>
      </c>
      <c r="BL215" s="17" t="s">
        <v>157</v>
      </c>
      <c r="BM215" s="237" t="s">
        <v>1189</v>
      </c>
    </row>
    <row r="216" s="2" customFormat="1">
      <c r="A216" s="38"/>
      <c r="B216" s="39"/>
      <c r="C216" s="40"/>
      <c r="D216" s="239" t="s">
        <v>159</v>
      </c>
      <c r="E216" s="40"/>
      <c r="F216" s="240" t="s">
        <v>262</v>
      </c>
      <c r="G216" s="40"/>
      <c r="H216" s="40"/>
      <c r="I216" s="241"/>
      <c r="J216" s="40"/>
      <c r="K216" s="40"/>
      <c r="L216" s="44"/>
      <c r="M216" s="242"/>
      <c r="N216" s="243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159</v>
      </c>
      <c r="AU216" s="17" t="s">
        <v>83</v>
      </c>
    </row>
    <row r="217" s="2" customFormat="1">
      <c r="A217" s="38"/>
      <c r="B217" s="39"/>
      <c r="C217" s="40"/>
      <c r="D217" s="244" t="s">
        <v>161</v>
      </c>
      <c r="E217" s="40"/>
      <c r="F217" s="245" t="s">
        <v>263</v>
      </c>
      <c r="G217" s="40"/>
      <c r="H217" s="40"/>
      <c r="I217" s="241"/>
      <c r="J217" s="40"/>
      <c r="K217" s="40"/>
      <c r="L217" s="44"/>
      <c r="M217" s="242"/>
      <c r="N217" s="243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161</v>
      </c>
      <c r="AU217" s="17" t="s">
        <v>83</v>
      </c>
    </row>
    <row r="218" s="2" customFormat="1" ht="24.15" customHeight="1">
      <c r="A218" s="38"/>
      <c r="B218" s="39"/>
      <c r="C218" s="226" t="s">
        <v>288</v>
      </c>
      <c r="D218" s="226" t="s">
        <v>152</v>
      </c>
      <c r="E218" s="227" t="s">
        <v>273</v>
      </c>
      <c r="F218" s="228" t="s">
        <v>274</v>
      </c>
      <c r="G218" s="229" t="s">
        <v>169</v>
      </c>
      <c r="H218" s="230">
        <v>2050.0349999999999</v>
      </c>
      <c r="I218" s="231"/>
      <c r="J218" s="232">
        <f>ROUND(I218*H218,2)</f>
        <v>0</v>
      </c>
      <c r="K218" s="228" t="s">
        <v>156</v>
      </c>
      <c r="L218" s="44"/>
      <c r="M218" s="233" t="s">
        <v>1</v>
      </c>
      <c r="N218" s="234" t="s">
        <v>38</v>
      </c>
      <c r="O218" s="91"/>
      <c r="P218" s="235">
        <f>O218*H218</f>
        <v>0</v>
      </c>
      <c r="Q218" s="235">
        <v>0</v>
      </c>
      <c r="R218" s="235">
        <f>Q218*H218</f>
        <v>0</v>
      </c>
      <c r="S218" s="235">
        <v>0</v>
      </c>
      <c r="T218" s="23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7" t="s">
        <v>157</v>
      </c>
      <c r="AT218" s="237" t="s">
        <v>152</v>
      </c>
      <c r="AU218" s="237" t="s">
        <v>83</v>
      </c>
      <c r="AY218" s="17" t="s">
        <v>150</v>
      </c>
      <c r="BE218" s="238">
        <f>IF(N218="základní",J218,0)</f>
        <v>0</v>
      </c>
      <c r="BF218" s="238">
        <f>IF(N218="snížená",J218,0)</f>
        <v>0</v>
      </c>
      <c r="BG218" s="238">
        <f>IF(N218="zákl. přenesená",J218,0)</f>
        <v>0</v>
      </c>
      <c r="BH218" s="238">
        <f>IF(N218="sníž. přenesená",J218,0)</f>
        <v>0</v>
      </c>
      <c r="BI218" s="238">
        <f>IF(N218="nulová",J218,0)</f>
        <v>0</v>
      </c>
      <c r="BJ218" s="17" t="s">
        <v>81</v>
      </c>
      <c r="BK218" s="238">
        <f>ROUND(I218*H218,2)</f>
        <v>0</v>
      </c>
      <c r="BL218" s="17" t="s">
        <v>157</v>
      </c>
      <c r="BM218" s="237" t="s">
        <v>1190</v>
      </c>
    </row>
    <row r="219" s="2" customFormat="1">
      <c r="A219" s="38"/>
      <c r="B219" s="39"/>
      <c r="C219" s="40"/>
      <c r="D219" s="239" t="s">
        <v>159</v>
      </c>
      <c r="E219" s="40"/>
      <c r="F219" s="240" t="s">
        <v>276</v>
      </c>
      <c r="G219" s="40"/>
      <c r="H219" s="40"/>
      <c r="I219" s="241"/>
      <c r="J219" s="40"/>
      <c r="K219" s="40"/>
      <c r="L219" s="44"/>
      <c r="M219" s="242"/>
      <c r="N219" s="243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159</v>
      </c>
      <c r="AU219" s="17" t="s">
        <v>83</v>
      </c>
    </row>
    <row r="220" s="2" customFormat="1">
      <c r="A220" s="38"/>
      <c r="B220" s="39"/>
      <c r="C220" s="40"/>
      <c r="D220" s="244" t="s">
        <v>161</v>
      </c>
      <c r="E220" s="40"/>
      <c r="F220" s="245" t="s">
        <v>277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161</v>
      </c>
      <c r="AU220" s="17" t="s">
        <v>83</v>
      </c>
    </row>
    <row r="221" s="13" customFormat="1">
      <c r="A221" s="13"/>
      <c r="B221" s="246"/>
      <c r="C221" s="247"/>
      <c r="D221" s="239" t="s">
        <v>163</v>
      </c>
      <c r="E221" s="248" t="s">
        <v>1</v>
      </c>
      <c r="F221" s="249" t="s">
        <v>1191</v>
      </c>
      <c r="G221" s="247"/>
      <c r="H221" s="250">
        <v>2050.0349999999999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6" t="s">
        <v>163</v>
      </c>
      <c r="AU221" s="256" t="s">
        <v>83</v>
      </c>
      <c r="AV221" s="13" t="s">
        <v>83</v>
      </c>
      <c r="AW221" s="13" t="s">
        <v>30</v>
      </c>
      <c r="AX221" s="13" t="s">
        <v>73</v>
      </c>
      <c r="AY221" s="256" t="s">
        <v>150</v>
      </c>
    </row>
    <row r="222" s="14" customFormat="1">
      <c r="A222" s="14"/>
      <c r="B222" s="257"/>
      <c r="C222" s="258"/>
      <c r="D222" s="239" t="s">
        <v>163</v>
      </c>
      <c r="E222" s="259" t="s">
        <v>1</v>
      </c>
      <c r="F222" s="260" t="s">
        <v>165</v>
      </c>
      <c r="G222" s="258"/>
      <c r="H222" s="261">
        <v>2050.0349999999999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7" t="s">
        <v>163</v>
      </c>
      <c r="AU222" s="267" t="s">
        <v>83</v>
      </c>
      <c r="AV222" s="14" t="s">
        <v>157</v>
      </c>
      <c r="AW222" s="14" t="s">
        <v>30</v>
      </c>
      <c r="AX222" s="14" t="s">
        <v>81</v>
      </c>
      <c r="AY222" s="267" t="s">
        <v>150</v>
      </c>
    </row>
    <row r="223" s="2" customFormat="1" ht="33" customHeight="1">
      <c r="A223" s="38"/>
      <c r="B223" s="39"/>
      <c r="C223" s="226" t="s">
        <v>295</v>
      </c>
      <c r="D223" s="226" t="s">
        <v>152</v>
      </c>
      <c r="E223" s="227" t="s">
        <v>482</v>
      </c>
      <c r="F223" s="228" t="s">
        <v>483</v>
      </c>
      <c r="G223" s="229" t="s">
        <v>169</v>
      </c>
      <c r="H223" s="230">
        <v>0.034000000000000002</v>
      </c>
      <c r="I223" s="231"/>
      <c r="J223" s="232">
        <f>ROUND(I223*H223,2)</f>
        <v>0</v>
      </c>
      <c r="K223" s="228" t="s">
        <v>156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</v>
      </c>
      <c r="T223" s="23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157</v>
      </c>
      <c r="AT223" s="237" t="s">
        <v>152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81</v>
      </c>
      <c r="BK223" s="238">
        <f>ROUND(I223*H223,2)</f>
        <v>0</v>
      </c>
      <c r="BL223" s="17" t="s">
        <v>157</v>
      </c>
      <c r="BM223" s="237" t="s">
        <v>1192</v>
      </c>
    </row>
    <row r="224" s="2" customFormat="1">
      <c r="A224" s="38"/>
      <c r="B224" s="39"/>
      <c r="C224" s="40"/>
      <c r="D224" s="239" t="s">
        <v>159</v>
      </c>
      <c r="E224" s="40"/>
      <c r="F224" s="240" t="s">
        <v>485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159</v>
      </c>
      <c r="AU224" s="17" t="s">
        <v>83</v>
      </c>
    </row>
    <row r="225" s="2" customFormat="1">
      <c r="A225" s="38"/>
      <c r="B225" s="39"/>
      <c r="C225" s="40"/>
      <c r="D225" s="244" t="s">
        <v>161</v>
      </c>
      <c r="E225" s="40"/>
      <c r="F225" s="245" t="s">
        <v>486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83</v>
      </c>
    </row>
    <row r="226" s="13" customFormat="1">
      <c r="A226" s="13"/>
      <c r="B226" s="246"/>
      <c r="C226" s="247"/>
      <c r="D226" s="239" t="s">
        <v>163</v>
      </c>
      <c r="E226" s="248" t="s">
        <v>1</v>
      </c>
      <c r="F226" s="249" t="s">
        <v>1193</v>
      </c>
      <c r="G226" s="247"/>
      <c r="H226" s="250">
        <v>0.034000000000000002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163</v>
      </c>
      <c r="AU226" s="256" t="s">
        <v>83</v>
      </c>
      <c r="AV226" s="13" t="s">
        <v>83</v>
      </c>
      <c r="AW226" s="13" t="s">
        <v>30</v>
      </c>
      <c r="AX226" s="13" t="s">
        <v>81</v>
      </c>
      <c r="AY226" s="256" t="s">
        <v>150</v>
      </c>
    </row>
    <row r="227" s="2" customFormat="1" ht="33" customHeight="1">
      <c r="A227" s="38"/>
      <c r="B227" s="39"/>
      <c r="C227" s="226" t="s">
        <v>7</v>
      </c>
      <c r="D227" s="226" t="s">
        <v>152</v>
      </c>
      <c r="E227" s="227" t="s">
        <v>281</v>
      </c>
      <c r="F227" s="228" t="s">
        <v>282</v>
      </c>
      <c r="G227" s="229" t="s">
        <v>169</v>
      </c>
      <c r="H227" s="230">
        <v>3.6160000000000001</v>
      </c>
      <c r="I227" s="231"/>
      <c r="J227" s="232">
        <f>ROUND(I227*H227,2)</f>
        <v>0</v>
      </c>
      <c r="K227" s="228" t="s">
        <v>156</v>
      </c>
      <c r="L227" s="44"/>
      <c r="M227" s="233" t="s">
        <v>1</v>
      </c>
      <c r="N227" s="234" t="s">
        <v>38</v>
      </c>
      <c r="O227" s="91"/>
      <c r="P227" s="235">
        <f>O227*H227</f>
        <v>0</v>
      </c>
      <c r="Q227" s="235">
        <v>0</v>
      </c>
      <c r="R227" s="235">
        <f>Q227*H227</f>
        <v>0</v>
      </c>
      <c r="S227" s="235">
        <v>0</v>
      </c>
      <c r="T227" s="23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7" t="s">
        <v>157</v>
      </c>
      <c r="AT227" s="237" t="s">
        <v>152</v>
      </c>
      <c r="AU227" s="237" t="s">
        <v>83</v>
      </c>
      <c r="AY227" s="17" t="s">
        <v>150</v>
      </c>
      <c r="BE227" s="238">
        <f>IF(N227="základní",J227,0)</f>
        <v>0</v>
      </c>
      <c r="BF227" s="238">
        <f>IF(N227="snížená",J227,0)</f>
        <v>0</v>
      </c>
      <c r="BG227" s="238">
        <f>IF(N227="zákl. přenesená",J227,0)</f>
        <v>0</v>
      </c>
      <c r="BH227" s="238">
        <f>IF(N227="sníž. přenesená",J227,0)</f>
        <v>0</v>
      </c>
      <c r="BI227" s="238">
        <f>IF(N227="nulová",J227,0)</f>
        <v>0</v>
      </c>
      <c r="BJ227" s="17" t="s">
        <v>81</v>
      </c>
      <c r="BK227" s="238">
        <f>ROUND(I227*H227,2)</f>
        <v>0</v>
      </c>
      <c r="BL227" s="17" t="s">
        <v>157</v>
      </c>
      <c r="BM227" s="237" t="s">
        <v>1194</v>
      </c>
    </row>
    <row r="228" s="2" customFormat="1">
      <c r="A228" s="38"/>
      <c r="B228" s="39"/>
      <c r="C228" s="40"/>
      <c r="D228" s="239" t="s">
        <v>159</v>
      </c>
      <c r="E228" s="40"/>
      <c r="F228" s="240" t="s">
        <v>285</v>
      </c>
      <c r="G228" s="40"/>
      <c r="H228" s="40"/>
      <c r="I228" s="241"/>
      <c r="J228" s="40"/>
      <c r="K228" s="40"/>
      <c r="L228" s="44"/>
      <c r="M228" s="242"/>
      <c r="N228" s="243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159</v>
      </c>
      <c r="AU228" s="17" t="s">
        <v>83</v>
      </c>
    </row>
    <row r="229" s="2" customFormat="1">
      <c r="A229" s="38"/>
      <c r="B229" s="39"/>
      <c r="C229" s="40"/>
      <c r="D229" s="244" t="s">
        <v>161</v>
      </c>
      <c r="E229" s="40"/>
      <c r="F229" s="245" t="s">
        <v>488</v>
      </c>
      <c r="G229" s="40"/>
      <c r="H229" s="40"/>
      <c r="I229" s="241"/>
      <c r="J229" s="40"/>
      <c r="K229" s="40"/>
      <c r="L229" s="44"/>
      <c r="M229" s="242"/>
      <c r="N229" s="243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161</v>
      </c>
      <c r="AU229" s="17" t="s">
        <v>83</v>
      </c>
    </row>
    <row r="230" s="13" customFormat="1">
      <c r="A230" s="13"/>
      <c r="B230" s="246"/>
      <c r="C230" s="247"/>
      <c r="D230" s="239" t="s">
        <v>163</v>
      </c>
      <c r="E230" s="248" t="s">
        <v>1</v>
      </c>
      <c r="F230" s="249" t="s">
        <v>1195</v>
      </c>
      <c r="G230" s="247"/>
      <c r="H230" s="250">
        <v>3.6160000000000001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6" t="s">
        <v>163</v>
      </c>
      <c r="AU230" s="256" t="s">
        <v>83</v>
      </c>
      <c r="AV230" s="13" t="s">
        <v>83</v>
      </c>
      <c r="AW230" s="13" t="s">
        <v>30</v>
      </c>
      <c r="AX230" s="13" t="s">
        <v>81</v>
      </c>
      <c r="AY230" s="256" t="s">
        <v>150</v>
      </c>
    </row>
    <row r="231" s="2" customFormat="1" ht="33" customHeight="1">
      <c r="A231" s="38"/>
      <c r="B231" s="39"/>
      <c r="C231" s="226" t="s">
        <v>310</v>
      </c>
      <c r="D231" s="226" t="s">
        <v>152</v>
      </c>
      <c r="E231" s="227" t="s">
        <v>701</v>
      </c>
      <c r="F231" s="228" t="s">
        <v>702</v>
      </c>
      <c r="G231" s="229" t="s">
        <v>169</v>
      </c>
      <c r="H231" s="230">
        <v>0.433</v>
      </c>
      <c r="I231" s="231"/>
      <c r="J231" s="232">
        <f>ROUND(I231*H231,2)</f>
        <v>0</v>
      </c>
      <c r="K231" s="228" t="s">
        <v>156</v>
      </c>
      <c r="L231" s="44"/>
      <c r="M231" s="233" t="s">
        <v>1</v>
      </c>
      <c r="N231" s="234" t="s">
        <v>38</v>
      </c>
      <c r="O231" s="91"/>
      <c r="P231" s="235">
        <f>O231*H231</f>
        <v>0</v>
      </c>
      <c r="Q231" s="235">
        <v>0</v>
      </c>
      <c r="R231" s="235">
        <f>Q231*H231</f>
        <v>0</v>
      </c>
      <c r="S231" s="235">
        <v>0</v>
      </c>
      <c r="T231" s="23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7" t="s">
        <v>157</v>
      </c>
      <c r="AT231" s="237" t="s">
        <v>152</v>
      </c>
      <c r="AU231" s="237" t="s">
        <v>83</v>
      </c>
      <c r="AY231" s="17" t="s">
        <v>150</v>
      </c>
      <c r="BE231" s="238">
        <f>IF(N231="základní",J231,0)</f>
        <v>0</v>
      </c>
      <c r="BF231" s="238">
        <f>IF(N231="snížená",J231,0)</f>
        <v>0</v>
      </c>
      <c r="BG231" s="238">
        <f>IF(N231="zákl. přenesená",J231,0)</f>
        <v>0</v>
      </c>
      <c r="BH231" s="238">
        <f>IF(N231="sníž. přenesená",J231,0)</f>
        <v>0</v>
      </c>
      <c r="BI231" s="238">
        <f>IF(N231="nulová",J231,0)</f>
        <v>0</v>
      </c>
      <c r="BJ231" s="17" t="s">
        <v>81</v>
      </c>
      <c r="BK231" s="238">
        <f>ROUND(I231*H231,2)</f>
        <v>0</v>
      </c>
      <c r="BL231" s="17" t="s">
        <v>157</v>
      </c>
      <c r="BM231" s="237" t="s">
        <v>1196</v>
      </c>
    </row>
    <row r="232" s="2" customFormat="1">
      <c r="A232" s="38"/>
      <c r="B232" s="39"/>
      <c r="C232" s="40"/>
      <c r="D232" s="239" t="s">
        <v>159</v>
      </c>
      <c r="E232" s="40"/>
      <c r="F232" s="240" t="s">
        <v>704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159</v>
      </c>
      <c r="AU232" s="17" t="s">
        <v>83</v>
      </c>
    </row>
    <row r="233" s="2" customFormat="1">
      <c r="A233" s="38"/>
      <c r="B233" s="39"/>
      <c r="C233" s="40"/>
      <c r="D233" s="244" t="s">
        <v>161</v>
      </c>
      <c r="E233" s="40"/>
      <c r="F233" s="245" t="s">
        <v>705</v>
      </c>
      <c r="G233" s="40"/>
      <c r="H233" s="40"/>
      <c r="I233" s="241"/>
      <c r="J233" s="40"/>
      <c r="K233" s="40"/>
      <c r="L233" s="44"/>
      <c r="M233" s="242"/>
      <c r="N233" s="243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161</v>
      </c>
      <c r="AU233" s="17" t="s">
        <v>83</v>
      </c>
    </row>
    <row r="234" s="13" customFormat="1">
      <c r="A234" s="13"/>
      <c r="B234" s="246"/>
      <c r="C234" s="247"/>
      <c r="D234" s="239" t="s">
        <v>163</v>
      </c>
      <c r="E234" s="248" t="s">
        <v>1</v>
      </c>
      <c r="F234" s="249" t="s">
        <v>1197</v>
      </c>
      <c r="G234" s="247"/>
      <c r="H234" s="250">
        <v>0.433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6" t="s">
        <v>163</v>
      </c>
      <c r="AU234" s="256" t="s">
        <v>83</v>
      </c>
      <c r="AV234" s="13" t="s">
        <v>83</v>
      </c>
      <c r="AW234" s="13" t="s">
        <v>30</v>
      </c>
      <c r="AX234" s="13" t="s">
        <v>81</v>
      </c>
      <c r="AY234" s="256" t="s">
        <v>150</v>
      </c>
    </row>
    <row r="235" s="2" customFormat="1" ht="44.25" customHeight="1">
      <c r="A235" s="38"/>
      <c r="B235" s="39"/>
      <c r="C235" s="226" t="s">
        <v>319</v>
      </c>
      <c r="D235" s="226" t="s">
        <v>152</v>
      </c>
      <c r="E235" s="227" t="s">
        <v>289</v>
      </c>
      <c r="F235" s="228" t="s">
        <v>290</v>
      </c>
      <c r="G235" s="229" t="s">
        <v>169</v>
      </c>
      <c r="H235" s="230">
        <v>48.481999999999999</v>
      </c>
      <c r="I235" s="231"/>
      <c r="J235" s="232">
        <f>ROUND(I235*H235,2)</f>
        <v>0</v>
      </c>
      <c r="K235" s="228" t="s">
        <v>156</v>
      </c>
      <c r="L235" s="44"/>
      <c r="M235" s="233" t="s">
        <v>1</v>
      </c>
      <c r="N235" s="234" t="s">
        <v>38</v>
      </c>
      <c r="O235" s="91"/>
      <c r="P235" s="235">
        <f>O235*H235</f>
        <v>0</v>
      </c>
      <c r="Q235" s="235">
        <v>0</v>
      </c>
      <c r="R235" s="235">
        <f>Q235*H235</f>
        <v>0</v>
      </c>
      <c r="S235" s="235">
        <v>0</v>
      </c>
      <c r="T235" s="23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7" t="s">
        <v>157</v>
      </c>
      <c r="AT235" s="237" t="s">
        <v>152</v>
      </c>
      <c r="AU235" s="237" t="s">
        <v>83</v>
      </c>
      <c r="AY235" s="17" t="s">
        <v>150</v>
      </c>
      <c r="BE235" s="238">
        <f>IF(N235="základní",J235,0)</f>
        <v>0</v>
      </c>
      <c r="BF235" s="238">
        <f>IF(N235="snížená",J235,0)</f>
        <v>0</v>
      </c>
      <c r="BG235" s="238">
        <f>IF(N235="zákl. přenesená",J235,0)</f>
        <v>0</v>
      </c>
      <c r="BH235" s="238">
        <f>IF(N235="sníž. přenesená",J235,0)</f>
        <v>0</v>
      </c>
      <c r="BI235" s="238">
        <f>IF(N235="nulová",J235,0)</f>
        <v>0</v>
      </c>
      <c r="BJ235" s="17" t="s">
        <v>81</v>
      </c>
      <c r="BK235" s="238">
        <f>ROUND(I235*H235,2)</f>
        <v>0</v>
      </c>
      <c r="BL235" s="17" t="s">
        <v>157</v>
      </c>
      <c r="BM235" s="237" t="s">
        <v>1198</v>
      </c>
    </row>
    <row r="236" s="2" customFormat="1">
      <c r="A236" s="38"/>
      <c r="B236" s="39"/>
      <c r="C236" s="40"/>
      <c r="D236" s="239" t="s">
        <v>159</v>
      </c>
      <c r="E236" s="40"/>
      <c r="F236" s="240" t="s">
        <v>292</v>
      </c>
      <c r="G236" s="40"/>
      <c r="H236" s="40"/>
      <c r="I236" s="241"/>
      <c r="J236" s="40"/>
      <c r="K236" s="40"/>
      <c r="L236" s="44"/>
      <c r="M236" s="242"/>
      <c r="N236" s="243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159</v>
      </c>
      <c r="AU236" s="17" t="s">
        <v>83</v>
      </c>
    </row>
    <row r="237" s="2" customFormat="1">
      <c r="A237" s="38"/>
      <c r="B237" s="39"/>
      <c r="C237" s="40"/>
      <c r="D237" s="244" t="s">
        <v>161</v>
      </c>
      <c r="E237" s="40"/>
      <c r="F237" s="245" t="s">
        <v>293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161</v>
      </c>
      <c r="AU237" s="17" t="s">
        <v>83</v>
      </c>
    </row>
    <row r="238" s="13" customFormat="1">
      <c r="A238" s="13"/>
      <c r="B238" s="246"/>
      <c r="C238" s="247"/>
      <c r="D238" s="239" t="s">
        <v>163</v>
      </c>
      <c r="E238" s="248" t="s">
        <v>1</v>
      </c>
      <c r="F238" s="249" t="s">
        <v>1199</v>
      </c>
      <c r="G238" s="247"/>
      <c r="H238" s="250">
        <v>48.481999999999999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6" t="s">
        <v>163</v>
      </c>
      <c r="AU238" s="256" t="s">
        <v>83</v>
      </c>
      <c r="AV238" s="13" t="s">
        <v>83</v>
      </c>
      <c r="AW238" s="13" t="s">
        <v>30</v>
      </c>
      <c r="AX238" s="13" t="s">
        <v>81</v>
      </c>
      <c r="AY238" s="256" t="s">
        <v>150</v>
      </c>
    </row>
    <row r="239" s="2" customFormat="1" ht="24.15" customHeight="1">
      <c r="A239" s="38"/>
      <c r="B239" s="39"/>
      <c r="C239" s="226" t="s">
        <v>326</v>
      </c>
      <c r="D239" s="226" t="s">
        <v>152</v>
      </c>
      <c r="E239" s="227" t="s">
        <v>300</v>
      </c>
      <c r="F239" s="228" t="s">
        <v>301</v>
      </c>
      <c r="G239" s="229" t="s">
        <v>169</v>
      </c>
      <c r="H239" s="230">
        <v>2.25</v>
      </c>
      <c r="I239" s="231"/>
      <c r="J239" s="232">
        <f>ROUND(I239*H239,2)</f>
        <v>0</v>
      </c>
      <c r="K239" s="228" t="s">
        <v>156</v>
      </c>
      <c r="L239" s="44"/>
      <c r="M239" s="233" t="s">
        <v>1</v>
      </c>
      <c r="N239" s="234" t="s">
        <v>38</v>
      </c>
      <c r="O239" s="91"/>
      <c r="P239" s="235">
        <f>O239*H239</f>
        <v>0</v>
      </c>
      <c r="Q239" s="235">
        <v>0</v>
      </c>
      <c r="R239" s="235">
        <f>Q239*H239</f>
        <v>0</v>
      </c>
      <c r="S239" s="235">
        <v>0</v>
      </c>
      <c r="T239" s="23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7" t="s">
        <v>157</v>
      </c>
      <c r="AT239" s="237" t="s">
        <v>152</v>
      </c>
      <c r="AU239" s="237" t="s">
        <v>83</v>
      </c>
      <c r="AY239" s="17" t="s">
        <v>150</v>
      </c>
      <c r="BE239" s="238">
        <f>IF(N239="základní",J239,0)</f>
        <v>0</v>
      </c>
      <c r="BF239" s="238">
        <f>IF(N239="snížená",J239,0)</f>
        <v>0</v>
      </c>
      <c r="BG239" s="238">
        <f>IF(N239="zákl. přenesená",J239,0)</f>
        <v>0</v>
      </c>
      <c r="BH239" s="238">
        <f>IF(N239="sníž. přenesená",J239,0)</f>
        <v>0</v>
      </c>
      <c r="BI239" s="238">
        <f>IF(N239="nulová",J239,0)</f>
        <v>0</v>
      </c>
      <c r="BJ239" s="17" t="s">
        <v>81</v>
      </c>
      <c r="BK239" s="238">
        <f>ROUND(I239*H239,2)</f>
        <v>0</v>
      </c>
      <c r="BL239" s="17" t="s">
        <v>157</v>
      </c>
      <c r="BM239" s="237" t="s">
        <v>1200</v>
      </c>
    </row>
    <row r="240" s="2" customFormat="1">
      <c r="A240" s="38"/>
      <c r="B240" s="39"/>
      <c r="C240" s="40"/>
      <c r="D240" s="239" t="s">
        <v>159</v>
      </c>
      <c r="E240" s="40"/>
      <c r="F240" s="240" t="s">
        <v>303</v>
      </c>
      <c r="G240" s="40"/>
      <c r="H240" s="40"/>
      <c r="I240" s="241"/>
      <c r="J240" s="40"/>
      <c r="K240" s="40"/>
      <c r="L240" s="44"/>
      <c r="M240" s="242"/>
      <c r="N240" s="243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159</v>
      </c>
      <c r="AU240" s="17" t="s">
        <v>83</v>
      </c>
    </row>
    <row r="241" s="2" customFormat="1">
      <c r="A241" s="38"/>
      <c r="B241" s="39"/>
      <c r="C241" s="40"/>
      <c r="D241" s="244" t="s">
        <v>161</v>
      </c>
      <c r="E241" s="40"/>
      <c r="F241" s="245" t="s">
        <v>304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161</v>
      </c>
      <c r="AU241" s="17" t="s">
        <v>83</v>
      </c>
    </row>
    <row r="242" s="15" customFormat="1">
      <c r="A242" s="15"/>
      <c r="B242" s="278"/>
      <c r="C242" s="279"/>
      <c r="D242" s="239" t="s">
        <v>163</v>
      </c>
      <c r="E242" s="280" t="s">
        <v>1</v>
      </c>
      <c r="F242" s="281" t="s">
        <v>1201</v>
      </c>
      <c r="G242" s="279"/>
      <c r="H242" s="280" t="s">
        <v>1</v>
      </c>
      <c r="I242" s="282"/>
      <c r="J242" s="279"/>
      <c r="K242" s="279"/>
      <c r="L242" s="283"/>
      <c r="M242" s="284"/>
      <c r="N242" s="285"/>
      <c r="O242" s="285"/>
      <c r="P242" s="285"/>
      <c r="Q242" s="285"/>
      <c r="R242" s="285"/>
      <c r="S242" s="285"/>
      <c r="T242" s="28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87" t="s">
        <v>163</v>
      </c>
      <c r="AU242" s="287" t="s">
        <v>83</v>
      </c>
      <c r="AV242" s="15" t="s">
        <v>81</v>
      </c>
      <c r="AW242" s="15" t="s">
        <v>30</v>
      </c>
      <c r="AX242" s="15" t="s">
        <v>73</v>
      </c>
      <c r="AY242" s="287" t="s">
        <v>150</v>
      </c>
    </row>
    <row r="243" s="13" customFormat="1">
      <c r="A243" s="13"/>
      <c r="B243" s="246"/>
      <c r="C243" s="247"/>
      <c r="D243" s="239" t="s">
        <v>163</v>
      </c>
      <c r="E243" s="248" t="s">
        <v>1</v>
      </c>
      <c r="F243" s="249" t="s">
        <v>1202</v>
      </c>
      <c r="G243" s="247"/>
      <c r="H243" s="250">
        <v>2.25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163</v>
      </c>
      <c r="AU243" s="256" t="s">
        <v>83</v>
      </c>
      <c r="AV243" s="13" t="s">
        <v>83</v>
      </c>
      <c r="AW243" s="13" t="s">
        <v>30</v>
      </c>
      <c r="AX243" s="13" t="s">
        <v>81</v>
      </c>
      <c r="AY243" s="256" t="s">
        <v>150</v>
      </c>
    </row>
    <row r="244" s="12" customFormat="1" ht="25.92" customHeight="1">
      <c r="A244" s="12"/>
      <c r="B244" s="210"/>
      <c r="C244" s="211"/>
      <c r="D244" s="212" t="s">
        <v>72</v>
      </c>
      <c r="E244" s="213" t="s">
        <v>306</v>
      </c>
      <c r="F244" s="213" t="s">
        <v>307</v>
      </c>
      <c r="G244" s="211"/>
      <c r="H244" s="211"/>
      <c r="I244" s="214"/>
      <c r="J244" s="215">
        <f>BK244</f>
        <v>0</v>
      </c>
      <c r="K244" s="211"/>
      <c r="L244" s="216"/>
      <c r="M244" s="217"/>
      <c r="N244" s="218"/>
      <c r="O244" s="218"/>
      <c r="P244" s="219">
        <f>P245+P250+P257+P264+P289+P306+P311</f>
        <v>0</v>
      </c>
      <c r="Q244" s="218"/>
      <c r="R244" s="219">
        <f>R245+R250+R257+R264+R289+R306+R311</f>
        <v>0</v>
      </c>
      <c r="S244" s="218"/>
      <c r="T244" s="220">
        <f>T245+T250+T257+T264+T289+T306+T311</f>
        <v>3.8526009999999999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83</v>
      </c>
      <c r="AT244" s="222" t="s">
        <v>72</v>
      </c>
      <c r="AU244" s="222" t="s">
        <v>73</v>
      </c>
      <c r="AY244" s="221" t="s">
        <v>150</v>
      </c>
      <c r="BK244" s="223">
        <f>BK245+BK250+BK257+BK264+BK289+BK306+BK311</f>
        <v>0</v>
      </c>
    </row>
    <row r="245" s="12" customFormat="1" ht="22.8" customHeight="1">
      <c r="A245" s="12"/>
      <c r="B245" s="210"/>
      <c r="C245" s="211"/>
      <c r="D245" s="212" t="s">
        <v>72</v>
      </c>
      <c r="E245" s="224" t="s">
        <v>308</v>
      </c>
      <c r="F245" s="224" t="s">
        <v>309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SUM(P246:P249)</f>
        <v>0</v>
      </c>
      <c r="Q245" s="218"/>
      <c r="R245" s="219">
        <f>SUM(R246:R249)</f>
        <v>0</v>
      </c>
      <c r="S245" s="218"/>
      <c r="T245" s="220">
        <f>SUM(T246:T249)</f>
        <v>0.39600000000000002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83</v>
      </c>
      <c r="AT245" s="222" t="s">
        <v>72</v>
      </c>
      <c r="AU245" s="222" t="s">
        <v>81</v>
      </c>
      <c r="AY245" s="221" t="s">
        <v>150</v>
      </c>
      <c r="BK245" s="223">
        <f>SUM(BK246:BK249)</f>
        <v>0</v>
      </c>
    </row>
    <row r="246" s="2" customFormat="1" ht="33" customHeight="1">
      <c r="A246" s="38"/>
      <c r="B246" s="39"/>
      <c r="C246" s="226" t="s">
        <v>332</v>
      </c>
      <c r="D246" s="226" t="s">
        <v>152</v>
      </c>
      <c r="E246" s="227" t="s">
        <v>1203</v>
      </c>
      <c r="F246" s="228" t="s">
        <v>1204</v>
      </c>
      <c r="G246" s="229" t="s">
        <v>176</v>
      </c>
      <c r="H246" s="230">
        <v>24</v>
      </c>
      <c r="I246" s="231"/>
      <c r="J246" s="232">
        <f>ROUND(I246*H246,2)</f>
        <v>0</v>
      </c>
      <c r="K246" s="228" t="s">
        <v>156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0.016500000000000001</v>
      </c>
      <c r="T246" s="236">
        <f>S246*H246</f>
        <v>0.39600000000000002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264</v>
      </c>
      <c r="AT246" s="237" t="s">
        <v>152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81</v>
      </c>
      <c r="BK246" s="238">
        <f>ROUND(I246*H246,2)</f>
        <v>0</v>
      </c>
      <c r="BL246" s="17" t="s">
        <v>264</v>
      </c>
      <c r="BM246" s="237" t="s">
        <v>1205</v>
      </c>
    </row>
    <row r="247" s="2" customFormat="1">
      <c r="A247" s="38"/>
      <c r="B247" s="39"/>
      <c r="C247" s="40"/>
      <c r="D247" s="239" t="s">
        <v>159</v>
      </c>
      <c r="E247" s="40"/>
      <c r="F247" s="240" t="s">
        <v>1206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83</v>
      </c>
    </row>
    <row r="248" s="2" customFormat="1">
      <c r="A248" s="38"/>
      <c r="B248" s="39"/>
      <c r="C248" s="40"/>
      <c r="D248" s="244" t="s">
        <v>161</v>
      </c>
      <c r="E248" s="40"/>
      <c r="F248" s="245" t="s">
        <v>1207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83</v>
      </c>
    </row>
    <row r="249" s="13" customFormat="1">
      <c r="A249" s="13"/>
      <c r="B249" s="246"/>
      <c r="C249" s="247"/>
      <c r="D249" s="239" t="s">
        <v>163</v>
      </c>
      <c r="E249" s="248" t="s">
        <v>1</v>
      </c>
      <c r="F249" s="249" t="s">
        <v>1208</v>
      </c>
      <c r="G249" s="247"/>
      <c r="H249" s="250">
        <v>24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163</v>
      </c>
      <c r="AU249" s="256" t="s">
        <v>83</v>
      </c>
      <c r="AV249" s="13" t="s">
        <v>83</v>
      </c>
      <c r="AW249" s="13" t="s">
        <v>30</v>
      </c>
      <c r="AX249" s="13" t="s">
        <v>81</v>
      </c>
      <c r="AY249" s="256" t="s">
        <v>150</v>
      </c>
    </row>
    <row r="250" s="12" customFormat="1" ht="22.8" customHeight="1">
      <c r="A250" s="12"/>
      <c r="B250" s="210"/>
      <c r="C250" s="211"/>
      <c r="D250" s="212" t="s">
        <v>72</v>
      </c>
      <c r="E250" s="224" t="s">
        <v>883</v>
      </c>
      <c r="F250" s="224" t="s">
        <v>884</v>
      </c>
      <c r="G250" s="211"/>
      <c r="H250" s="211"/>
      <c r="I250" s="214"/>
      <c r="J250" s="225">
        <f>BK250</f>
        <v>0</v>
      </c>
      <c r="K250" s="211"/>
      <c r="L250" s="216"/>
      <c r="M250" s="217"/>
      <c r="N250" s="218"/>
      <c r="O250" s="218"/>
      <c r="P250" s="219">
        <f>SUM(P251:P256)</f>
        <v>0</v>
      </c>
      <c r="Q250" s="218"/>
      <c r="R250" s="219">
        <f>SUM(R251:R256)</f>
        <v>0</v>
      </c>
      <c r="S250" s="218"/>
      <c r="T250" s="220">
        <f>SUM(T251:T256)</f>
        <v>0.17446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1" t="s">
        <v>83</v>
      </c>
      <c r="AT250" s="222" t="s">
        <v>72</v>
      </c>
      <c r="AU250" s="222" t="s">
        <v>81</v>
      </c>
      <c r="AY250" s="221" t="s">
        <v>150</v>
      </c>
      <c r="BK250" s="223">
        <f>SUM(BK251:BK256)</f>
        <v>0</v>
      </c>
    </row>
    <row r="251" s="2" customFormat="1" ht="16.5" customHeight="1">
      <c r="A251" s="38"/>
      <c r="B251" s="39"/>
      <c r="C251" s="226" t="s">
        <v>340</v>
      </c>
      <c r="D251" s="226" t="s">
        <v>152</v>
      </c>
      <c r="E251" s="227" t="s">
        <v>891</v>
      </c>
      <c r="F251" s="228" t="s">
        <v>892</v>
      </c>
      <c r="G251" s="229" t="s">
        <v>887</v>
      </c>
      <c r="H251" s="230">
        <v>1</v>
      </c>
      <c r="I251" s="231"/>
      <c r="J251" s="232">
        <f>ROUND(I251*H251,2)</f>
        <v>0</v>
      </c>
      <c r="K251" s="228" t="s">
        <v>156</v>
      </c>
      <c r="L251" s="44"/>
      <c r="M251" s="233" t="s">
        <v>1</v>
      </c>
      <c r="N251" s="234" t="s">
        <v>38</v>
      </c>
      <c r="O251" s="91"/>
      <c r="P251" s="235">
        <f>O251*H251</f>
        <v>0</v>
      </c>
      <c r="Q251" s="235">
        <v>0</v>
      </c>
      <c r="R251" s="235">
        <f>Q251*H251</f>
        <v>0</v>
      </c>
      <c r="S251" s="235">
        <v>0.019460000000000002</v>
      </c>
      <c r="T251" s="236">
        <f>S251*H251</f>
        <v>0.019460000000000002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7" t="s">
        <v>264</v>
      </c>
      <c r="AT251" s="237" t="s">
        <v>152</v>
      </c>
      <c r="AU251" s="237" t="s">
        <v>83</v>
      </c>
      <c r="AY251" s="17" t="s">
        <v>150</v>
      </c>
      <c r="BE251" s="238">
        <f>IF(N251="základní",J251,0)</f>
        <v>0</v>
      </c>
      <c r="BF251" s="238">
        <f>IF(N251="snížená",J251,0)</f>
        <v>0</v>
      </c>
      <c r="BG251" s="238">
        <f>IF(N251="zákl. přenesená",J251,0)</f>
        <v>0</v>
      </c>
      <c r="BH251" s="238">
        <f>IF(N251="sníž. přenesená",J251,0)</f>
        <v>0</v>
      </c>
      <c r="BI251" s="238">
        <f>IF(N251="nulová",J251,0)</f>
        <v>0</v>
      </c>
      <c r="BJ251" s="17" t="s">
        <v>81</v>
      </c>
      <c r="BK251" s="238">
        <f>ROUND(I251*H251,2)</f>
        <v>0</v>
      </c>
      <c r="BL251" s="17" t="s">
        <v>264</v>
      </c>
      <c r="BM251" s="237" t="s">
        <v>1209</v>
      </c>
    </row>
    <row r="252" s="2" customFormat="1">
      <c r="A252" s="38"/>
      <c r="B252" s="39"/>
      <c r="C252" s="40"/>
      <c r="D252" s="239" t="s">
        <v>159</v>
      </c>
      <c r="E252" s="40"/>
      <c r="F252" s="240" t="s">
        <v>894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159</v>
      </c>
      <c r="AU252" s="17" t="s">
        <v>83</v>
      </c>
    </row>
    <row r="253" s="2" customFormat="1">
      <c r="A253" s="38"/>
      <c r="B253" s="39"/>
      <c r="C253" s="40"/>
      <c r="D253" s="244" t="s">
        <v>161</v>
      </c>
      <c r="E253" s="40"/>
      <c r="F253" s="245" t="s">
        <v>895</v>
      </c>
      <c r="G253" s="40"/>
      <c r="H253" s="40"/>
      <c r="I253" s="241"/>
      <c r="J253" s="40"/>
      <c r="K253" s="40"/>
      <c r="L253" s="44"/>
      <c r="M253" s="242"/>
      <c r="N253" s="243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161</v>
      </c>
      <c r="AU253" s="17" t="s">
        <v>83</v>
      </c>
    </row>
    <row r="254" s="2" customFormat="1" ht="21.75" customHeight="1">
      <c r="A254" s="38"/>
      <c r="B254" s="39"/>
      <c r="C254" s="226" t="s">
        <v>347</v>
      </c>
      <c r="D254" s="226" t="s">
        <v>152</v>
      </c>
      <c r="E254" s="227" t="s">
        <v>1210</v>
      </c>
      <c r="F254" s="228" t="s">
        <v>1211</v>
      </c>
      <c r="G254" s="229" t="s">
        <v>887</v>
      </c>
      <c r="H254" s="230">
        <v>1</v>
      </c>
      <c r="I254" s="231"/>
      <c r="J254" s="232">
        <f>ROUND(I254*H254,2)</f>
        <v>0</v>
      </c>
      <c r="K254" s="228" t="s">
        <v>156</v>
      </c>
      <c r="L254" s="44"/>
      <c r="M254" s="233" t="s">
        <v>1</v>
      </c>
      <c r="N254" s="234" t="s">
        <v>38</v>
      </c>
      <c r="O254" s="91"/>
      <c r="P254" s="235">
        <f>O254*H254</f>
        <v>0</v>
      </c>
      <c r="Q254" s="235">
        <v>0</v>
      </c>
      <c r="R254" s="235">
        <f>Q254*H254</f>
        <v>0</v>
      </c>
      <c r="S254" s="235">
        <v>0.155</v>
      </c>
      <c r="T254" s="236">
        <f>S254*H254</f>
        <v>0.155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7" t="s">
        <v>264</v>
      </c>
      <c r="AT254" s="237" t="s">
        <v>152</v>
      </c>
      <c r="AU254" s="237" t="s">
        <v>83</v>
      </c>
      <c r="AY254" s="17" t="s">
        <v>150</v>
      </c>
      <c r="BE254" s="238">
        <f>IF(N254="základní",J254,0)</f>
        <v>0</v>
      </c>
      <c r="BF254" s="238">
        <f>IF(N254="snížená",J254,0)</f>
        <v>0</v>
      </c>
      <c r="BG254" s="238">
        <f>IF(N254="zákl. přenesená",J254,0)</f>
        <v>0</v>
      </c>
      <c r="BH254" s="238">
        <f>IF(N254="sníž. přenesená",J254,0)</f>
        <v>0</v>
      </c>
      <c r="BI254" s="238">
        <f>IF(N254="nulová",J254,0)</f>
        <v>0</v>
      </c>
      <c r="BJ254" s="17" t="s">
        <v>81</v>
      </c>
      <c r="BK254" s="238">
        <f>ROUND(I254*H254,2)</f>
        <v>0</v>
      </c>
      <c r="BL254" s="17" t="s">
        <v>264</v>
      </c>
      <c r="BM254" s="237" t="s">
        <v>1212</v>
      </c>
    </row>
    <row r="255" s="2" customFormat="1">
      <c r="A255" s="38"/>
      <c r="B255" s="39"/>
      <c r="C255" s="40"/>
      <c r="D255" s="239" t="s">
        <v>159</v>
      </c>
      <c r="E255" s="40"/>
      <c r="F255" s="240" t="s">
        <v>1213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159</v>
      </c>
      <c r="AU255" s="17" t="s">
        <v>83</v>
      </c>
    </row>
    <row r="256" s="2" customFormat="1">
      <c r="A256" s="38"/>
      <c r="B256" s="39"/>
      <c r="C256" s="40"/>
      <c r="D256" s="244" t="s">
        <v>161</v>
      </c>
      <c r="E256" s="40"/>
      <c r="F256" s="245" t="s">
        <v>1214</v>
      </c>
      <c r="G256" s="40"/>
      <c r="H256" s="40"/>
      <c r="I256" s="241"/>
      <c r="J256" s="40"/>
      <c r="K256" s="40"/>
      <c r="L256" s="44"/>
      <c r="M256" s="242"/>
      <c r="N256" s="243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161</v>
      </c>
      <c r="AU256" s="17" t="s">
        <v>83</v>
      </c>
    </row>
    <row r="257" s="12" customFormat="1" ht="22.8" customHeight="1">
      <c r="A257" s="12"/>
      <c r="B257" s="210"/>
      <c r="C257" s="211"/>
      <c r="D257" s="212" t="s">
        <v>72</v>
      </c>
      <c r="E257" s="224" t="s">
        <v>317</v>
      </c>
      <c r="F257" s="224" t="s">
        <v>318</v>
      </c>
      <c r="G257" s="211"/>
      <c r="H257" s="211"/>
      <c r="I257" s="214"/>
      <c r="J257" s="225">
        <f>BK257</f>
        <v>0</v>
      </c>
      <c r="K257" s="211"/>
      <c r="L257" s="216"/>
      <c r="M257" s="217"/>
      <c r="N257" s="218"/>
      <c r="O257" s="218"/>
      <c r="P257" s="219">
        <f>SUM(P258:P263)</f>
        <v>0</v>
      </c>
      <c r="Q257" s="218"/>
      <c r="R257" s="219">
        <f>SUM(R258:R263)</f>
        <v>0</v>
      </c>
      <c r="S257" s="218"/>
      <c r="T257" s="220">
        <f>SUM(T258:T263)</f>
        <v>0.021600000000000001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83</v>
      </c>
      <c r="AT257" s="222" t="s">
        <v>72</v>
      </c>
      <c r="AU257" s="222" t="s">
        <v>81</v>
      </c>
      <c r="AY257" s="221" t="s">
        <v>150</v>
      </c>
      <c r="BK257" s="223">
        <f>SUM(BK258:BK263)</f>
        <v>0</v>
      </c>
    </row>
    <row r="258" s="2" customFormat="1" ht="24.15" customHeight="1">
      <c r="A258" s="38"/>
      <c r="B258" s="39"/>
      <c r="C258" s="226" t="s">
        <v>354</v>
      </c>
      <c r="D258" s="226" t="s">
        <v>152</v>
      </c>
      <c r="E258" s="227" t="s">
        <v>721</v>
      </c>
      <c r="F258" s="228" t="s">
        <v>722</v>
      </c>
      <c r="G258" s="229" t="s">
        <v>322</v>
      </c>
      <c r="H258" s="230">
        <v>1</v>
      </c>
      <c r="I258" s="231"/>
      <c r="J258" s="232">
        <f>ROUND(I258*H258,2)</f>
        <v>0</v>
      </c>
      <c r="K258" s="228" t="s">
        <v>156</v>
      </c>
      <c r="L258" s="44"/>
      <c r="M258" s="233" t="s">
        <v>1</v>
      </c>
      <c r="N258" s="234" t="s">
        <v>38</v>
      </c>
      <c r="O258" s="91"/>
      <c r="P258" s="235">
        <f>O258*H258</f>
        <v>0</v>
      </c>
      <c r="Q258" s="235">
        <v>0</v>
      </c>
      <c r="R258" s="235">
        <f>Q258*H258</f>
        <v>0</v>
      </c>
      <c r="S258" s="235">
        <v>0.02</v>
      </c>
      <c r="T258" s="236">
        <f>S258*H258</f>
        <v>0.02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7" t="s">
        <v>264</v>
      </c>
      <c r="AT258" s="237" t="s">
        <v>152</v>
      </c>
      <c r="AU258" s="237" t="s">
        <v>83</v>
      </c>
      <c r="AY258" s="17" t="s">
        <v>150</v>
      </c>
      <c r="BE258" s="238">
        <f>IF(N258="základní",J258,0)</f>
        <v>0</v>
      </c>
      <c r="BF258" s="238">
        <f>IF(N258="snížená",J258,0)</f>
        <v>0</v>
      </c>
      <c r="BG258" s="238">
        <f>IF(N258="zákl. přenesená",J258,0)</f>
        <v>0</v>
      </c>
      <c r="BH258" s="238">
        <f>IF(N258="sníž. přenesená",J258,0)</f>
        <v>0</v>
      </c>
      <c r="BI258" s="238">
        <f>IF(N258="nulová",J258,0)</f>
        <v>0</v>
      </c>
      <c r="BJ258" s="17" t="s">
        <v>81</v>
      </c>
      <c r="BK258" s="238">
        <f>ROUND(I258*H258,2)</f>
        <v>0</v>
      </c>
      <c r="BL258" s="17" t="s">
        <v>264</v>
      </c>
      <c r="BM258" s="237" t="s">
        <v>1215</v>
      </c>
    </row>
    <row r="259" s="2" customFormat="1">
      <c r="A259" s="38"/>
      <c r="B259" s="39"/>
      <c r="C259" s="40"/>
      <c r="D259" s="239" t="s">
        <v>159</v>
      </c>
      <c r="E259" s="40"/>
      <c r="F259" s="240" t="s">
        <v>724</v>
      </c>
      <c r="G259" s="40"/>
      <c r="H259" s="40"/>
      <c r="I259" s="241"/>
      <c r="J259" s="40"/>
      <c r="K259" s="40"/>
      <c r="L259" s="44"/>
      <c r="M259" s="242"/>
      <c r="N259" s="24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159</v>
      </c>
      <c r="AU259" s="17" t="s">
        <v>83</v>
      </c>
    </row>
    <row r="260" s="2" customFormat="1">
      <c r="A260" s="38"/>
      <c r="B260" s="39"/>
      <c r="C260" s="40"/>
      <c r="D260" s="244" t="s">
        <v>161</v>
      </c>
      <c r="E260" s="40"/>
      <c r="F260" s="245" t="s">
        <v>725</v>
      </c>
      <c r="G260" s="40"/>
      <c r="H260" s="40"/>
      <c r="I260" s="241"/>
      <c r="J260" s="40"/>
      <c r="K260" s="40"/>
      <c r="L260" s="44"/>
      <c r="M260" s="242"/>
      <c r="N260" s="243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161</v>
      </c>
      <c r="AU260" s="17" t="s">
        <v>83</v>
      </c>
    </row>
    <row r="261" s="2" customFormat="1" ht="37.8" customHeight="1">
      <c r="A261" s="38"/>
      <c r="B261" s="39"/>
      <c r="C261" s="226" t="s">
        <v>360</v>
      </c>
      <c r="D261" s="226" t="s">
        <v>152</v>
      </c>
      <c r="E261" s="227" t="s">
        <v>333</v>
      </c>
      <c r="F261" s="228" t="s">
        <v>334</v>
      </c>
      <c r="G261" s="229" t="s">
        <v>322</v>
      </c>
      <c r="H261" s="230">
        <v>2</v>
      </c>
      <c r="I261" s="231"/>
      <c r="J261" s="232">
        <f>ROUND(I261*H261,2)</f>
        <v>0</v>
      </c>
      <c r="K261" s="228" t="s">
        <v>156</v>
      </c>
      <c r="L261" s="44"/>
      <c r="M261" s="233" t="s">
        <v>1</v>
      </c>
      <c r="N261" s="234" t="s">
        <v>38</v>
      </c>
      <c r="O261" s="91"/>
      <c r="P261" s="235">
        <f>O261*H261</f>
        <v>0</v>
      </c>
      <c r="Q261" s="235">
        <v>0</v>
      </c>
      <c r="R261" s="235">
        <f>Q261*H261</f>
        <v>0</v>
      </c>
      <c r="S261" s="235">
        <v>0.00080000000000000004</v>
      </c>
      <c r="T261" s="236">
        <f>S261*H261</f>
        <v>0.0016000000000000001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7" t="s">
        <v>264</v>
      </c>
      <c r="AT261" s="237" t="s">
        <v>152</v>
      </c>
      <c r="AU261" s="237" t="s">
        <v>83</v>
      </c>
      <c r="AY261" s="17" t="s">
        <v>150</v>
      </c>
      <c r="BE261" s="238">
        <f>IF(N261="základní",J261,0)</f>
        <v>0</v>
      </c>
      <c r="BF261" s="238">
        <f>IF(N261="snížená",J261,0)</f>
        <v>0</v>
      </c>
      <c r="BG261" s="238">
        <f>IF(N261="zákl. přenesená",J261,0)</f>
        <v>0</v>
      </c>
      <c r="BH261" s="238">
        <f>IF(N261="sníž. přenesená",J261,0)</f>
        <v>0</v>
      </c>
      <c r="BI261" s="238">
        <f>IF(N261="nulová",J261,0)</f>
        <v>0</v>
      </c>
      <c r="BJ261" s="17" t="s">
        <v>81</v>
      </c>
      <c r="BK261" s="238">
        <f>ROUND(I261*H261,2)</f>
        <v>0</v>
      </c>
      <c r="BL261" s="17" t="s">
        <v>264</v>
      </c>
      <c r="BM261" s="237" t="s">
        <v>1216</v>
      </c>
    </row>
    <row r="262" s="2" customFormat="1">
      <c r="A262" s="38"/>
      <c r="B262" s="39"/>
      <c r="C262" s="40"/>
      <c r="D262" s="239" t="s">
        <v>159</v>
      </c>
      <c r="E262" s="40"/>
      <c r="F262" s="240" t="s">
        <v>336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159</v>
      </c>
      <c r="AU262" s="17" t="s">
        <v>83</v>
      </c>
    </row>
    <row r="263" s="2" customFormat="1">
      <c r="A263" s="38"/>
      <c r="B263" s="39"/>
      <c r="C263" s="40"/>
      <c r="D263" s="244" t="s">
        <v>161</v>
      </c>
      <c r="E263" s="40"/>
      <c r="F263" s="245" t="s">
        <v>337</v>
      </c>
      <c r="G263" s="40"/>
      <c r="H263" s="40"/>
      <c r="I263" s="241"/>
      <c r="J263" s="40"/>
      <c r="K263" s="40"/>
      <c r="L263" s="44"/>
      <c r="M263" s="242"/>
      <c r="N263" s="243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161</v>
      </c>
      <c r="AU263" s="17" t="s">
        <v>83</v>
      </c>
    </row>
    <row r="264" s="12" customFormat="1" ht="22.8" customHeight="1">
      <c r="A264" s="12"/>
      <c r="B264" s="210"/>
      <c r="C264" s="211"/>
      <c r="D264" s="212" t="s">
        <v>72</v>
      </c>
      <c r="E264" s="224" t="s">
        <v>338</v>
      </c>
      <c r="F264" s="224" t="s">
        <v>339</v>
      </c>
      <c r="G264" s="211"/>
      <c r="H264" s="211"/>
      <c r="I264" s="214"/>
      <c r="J264" s="225">
        <f>BK264</f>
        <v>0</v>
      </c>
      <c r="K264" s="211"/>
      <c r="L264" s="216"/>
      <c r="M264" s="217"/>
      <c r="N264" s="218"/>
      <c r="O264" s="218"/>
      <c r="P264" s="219">
        <f>SUM(P265:P288)</f>
        <v>0</v>
      </c>
      <c r="Q264" s="218"/>
      <c r="R264" s="219">
        <f>SUM(R265:R288)</f>
        <v>0</v>
      </c>
      <c r="S264" s="218"/>
      <c r="T264" s="220">
        <f>SUM(T265:T288)</f>
        <v>2.4041999999999999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21" t="s">
        <v>83</v>
      </c>
      <c r="AT264" s="222" t="s">
        <v>72</v>
      </c>
      <c r="AU264" s="222" t="s">
        <v>81</v>
      </c>
      <c r="AY264" s="221" t="s">
        <v>150</v>
      </c>
      <c r="BK264" s="223">
        <f>SUM(BK265:BK288)</f>
        <v>0</v>
      </c>
    </row>
    <row r="265" s="2" customFormat="1" ht="24.15" customHeight="1">
      <c r="A265" s="38"/>
      <c r="B265" s="39"/>
      <c r="C265" s="226" t="s">
        <v>180</v>
      </c>
      <c r="D265" s="226" t="s">
        <v>152</v>
      </c>
      <c r="E265" s="227" t="s">
        <v>1217</v>
      </c>
      <c r="F265" s="228" t="s">
        <v>1218</v>
      </c>
      <c r="G265" s="229" t="s">
        <v>224</v>
      </c>
      <c r="H265" s="230">
        <v>54.299999999999997</v>
      </c>
      <c r="I265" s="231"/>
      <c r="J265" s="232">
        <f>ROUND(I265*H265,2)</f>
        <v>0</v>
      </c>
      <c r="K265" s="228" t="s">
        <v>156</v>
      </c>
      <c r="L265" s="44"/>
      <c r="M265" s="233" t="s">
        <v>1</v>
      </c>
      <c r="N265" s="234" t="s">
        <v>38</v>
      </c>
      <c r="O265" s="91"/>
      <c r="P265" s="235">
        <f>O265*H265</f>
        <v>0</v>
      </c>
      <c r="Q265" s="235">
        <v>0</v>
      </c>
      <c r="R265" s="235">
        <f>Q265*H265</f>
        <v>0</v>
      </c>
      <c r="S265" s="235">
        <v>0.0080000000000000002</v>
      </c>
      <c r="T265" s="236">
        <f>S265*H265</f>
        <v>0.43440000000000001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7" t="s">
        <v>264</v>
      </c>
      <c r="AT265" s="237" t="s">
        <v>152</v>
      </c>
      <c r="AU265" s="237" t="s">
        <v>83</v>
      </c>
      <c r="AY265" s="17" t="s">
        <v>150</v>
      </c>
      <c r="BE265" s="238">
        <f>IF(N265="základní",J265,0)</f>
        <v>0</v>
      </c>
      <c r="BF265" s="238">
        <f>IF(N265="snížená",J265,0)</f>
        <v>0</v>
      </c>
      <c r="BG265" s="238">
        <f>IF(N265="zákl. přenesená",J265,0)</f>
        <v>0</v>
      </c>
      <c r="BH265" s="238">
        <f>IF(N265="sníž. přenesená",J265,0)</f>
        <v>0</v>
      </c>
      <c r="BI265" s="238">
        <f>IF(N265="nulová",J265,0)</f>
        <v>0</v>
      </c>
      <c r="BJ265" s="17" t="s">
        <v>81</v>
      </c>
      <c r="BK265" s="238">
        <f>ROUND(I265*H265,2)</f>
        <v>0</v>
      </c>
      <c r="BL265" s="17" t="s">
        <v>264</v>
      </c>
      <c r="BM265" s="237" t="s">
        <v>1219</v>
      </c>
    </row>
    <row r="266" s="2" customFormat="1">
      <c r="A266" s="38"/>
      <c r="B266" s="39"/>
      <c r="C266" s="40"/>
      <c r="D266" s="239" t="s">
        <v>159</v>
      </c>
      <c r="E266" s="40"/>
      <c r="F266" s="240" t="s">
        <v>1220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159</v>
      </c>
      <c r="AU266" s="17" t="s">
        <v>83</v>
      </c>
    </row>
    <row r="267" s="2" customFormat="1">
      <c r="A267" s="38"/>
      <c r="B267" s="39"/>
      <c r="C267" s="40"/>
      <c r="D267" s="244" t="s">
        <v>161</v>
      </c>
      <c r="E267" s="40"/>
      <c r="F267" s="245" t="s">
        <v>1221</v>
      </c>
      <c r="G267" s="40"/>
      <c r="H267" s="40"/>
      <c r="I267" s="241"/>
      <c r="J267" s="40"/>
      <c r="K267" s="40"/>
      <c r="L267" s="44"/>
      <c r="M267" s="242"/>
      <c r="N267" s="243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161</v>
      </c>
      <c r="AU267" s="17" t="s">
        <v>83</v>
      </c>
    </row>
    <row r="268" s="15" customFormat="1">
      <c r="A268" s="15"/>
      <c r="B268" s="278"/>
      <c r="C268" s="279"/>
      <c r="D268" s="239" t="s">
        <v>163</v>
      </c>
      <c r="E268" s="280" t="s">
        <v>1</v>
      </c>
      <c r="F268" s="281" t="s">
        <v>899</v>
      </c>
      <c r="G268" s="279"/>
      <c r="H268" s="280" t="s">
        <v>1</v>
      </c>
      <c r="I268" s="282"/>
      <c r="J268" s="279"/>
      <c r="K268" s="279"/>
      <c r="L268" s="283"/>
      <c r="M268" s="284"/>
      <c r="N268" s="285"/>
      <c r="O268" s="285"/>
      <c r="P268" s="285"/>
      <c r="Q268" s="285"/>
      <c r="R268" s="285"/>
      <c r="S268" s="285"/>
      <c r="T268" s="28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7" t="s">
        <v>163</v>
      </c>
      <c r="AU268" s="287" t="s">
        <v>83</v>
      </c>
      <c r="AV268" s="15" t="s">
        <v>81</v>
      </c>
      <c r="AW268" s="15" t="s">
        <v>30</v>
      </c>
      <c r="AX268" s="15" t="s">
        <v>73</v>
      </c>
      <c r="AY268" s="287" t="s">
        <v>150</v>
      </c>
    </row>
    <row r="269" s="13" customFormat="1">
      <c r="A269" s="13"/>
      <c r="B269" s="246"/>
      <c r="C269" s="247"/>
      <c r="D269" s="239" t="s">
        <v>163</v>
      </c>
      <c r="E269" s="248" t="s">
        <v>1</v>
      </c>
      <c r="F269" s="249" t="s">
        <v>762</v>
      </c>
      <c r="G269" s="247"/>
      <c r="H269" s="250">
        <v>12</v>
      </c>
      <c r="I269" s="251"/>
      <c r="J269" s="247"/>
      <c r="K269" s="247"/>
      <c r="L269" s="252"/>
      <c r="M269" s="253"/>
      <c r="N269" s="254"/>
      <c r="O269" s="254"/>
      <c r="P269" s="254"/>
      <c r="Q269" s="254"/>
      <c r="R269" s="254"/>
      <c r="S269" s="254"/>
      <c r="T269" s="25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6" t="s">
        <v>163</v>
      </c>
      <c r="AU269" s="256" t="s">
        <v>83</v>
      </c>
      <c r="AV269" s="13" t="s">
        <v>83</v>
      </c>
      <c r="AW269" s="13" t="s">
        <v>30</v>
      </c>
      <c r="AX269" s="13" t="s">
        <v>73</v>
      </c>
      <c r="AY269" s="256" t="s">
        <v>150</v>
      </c>
    </row>
    <row r="270" s="13" customFormat="1">
      <c r="A270" s="13"/>
      <c r="B270" s="246"/>
      <c r="C270" s="247"/>
      <c r="D270" s="239" t="s">
        <v>163</v>
      </c>
      <c r="E270" s="248" t="s">
        <v>1</v>
      </c>
      <c r="F270" s="249" t="s">
        <v>1222</v>
      </c>
      <c r="G270" s="247"/>
      <c r="H270" s="250">
        <v>42.299999999999997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6" t="s">
        <v>163</v>
      </c>
      <c r="AU270" s="256" t="s">
        <v>83</v>
      </c>
      <c r="AV270" s="13" t="s">
        <v>83</v>
      </c>
      <c r="AW270" s="13" t="s">
        <v>30</v>
      </c>
      <c r="AX270" s="13" t="s">
        <v>73</v>
      </c>
      <c r="AY270" s="256" t="s">
        <v>150</v>
      </c>
    </row>
    <row r="271" s="14" customFormat="1">
      <c r="A271" s="14"/>
      <c r="B271" s="257"/>
      <c r="C271" s="258"/>
      <c r="D271" s="239" t="s">
        <v>163</v>
      </c>
      <c r="E271" s="259" t="s">
        <v>1</v>
      </c>
      <c r="F271" s="260" t="s">
        <v>165</v>
      </c>
      <c r="G271" s="258"/>
      <c r="H271" s="261">
        <v>54.299999999999997</v>
      </c>
      <c r="I271" s="262"/>
      <c r="J271" s="258"/>
      <c r="K271" s="258"/>
      <c r="L271" s="263"/>
      <c r="M271" s="264"/>
      <c r="N271" s="265"/>
      <c r="O271" s="265"/>
      <c r="P271" s="265"/>
      <c r="Q271" s="265"/>
      <c r="R271" s="265"/>
      <c r="S271" s="265"/>
      <c r="T271" s="26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7" t="s">
        <v>163</v>
      </c>
      <c r="AU271" s="267" t="s">
        <v>83</v>
      </c>
      <c r="AV271" s="14" t="s">
        <v>157</v>
      </c>
      <c r="AW271" s="14" t="s">
        <v>30</v>
      </c>
      <c r="AX271" s="14" t="s">
        <v>81</v>
      </c>
      <c r="AY271" s="267" t="s">
        <v>150</v>
      </c>
    </row>
    <row r="272" s="2" customFormat="1" ht="16.5" customHeight="1">
      <c r="A272" s="38"/>
      <c r="B272" s="39"/>
      <c r="C272" s="226" t="s">
        <v>375</v>
      </c>
      <c r="D272" s="226" t="s">
        <v>152</v>
      </c>
      <c r="E272" s="227" t="s">
        <v>348</v>
      </c>
      <c r="F272" s="228" t="s">
        <v>349</v>
      </c>
      <c r="G272" s="229" t="s">
        <v>176</v>
      </c>
      <c r="H272" s="230">
        <v>24</v>
      </c>
      <c r="I272" s="231"/>
      <c r="J272" s="232">
        <f>ROUND(I272*H272,2)</f>
        <v>0</v>
      </c>
      <c r="K272" s="228" t="s">
        <v>156</v>
      </c>
      <c r="L272" s="44"/>
      <c r="M272" s="233" t="s">
        <v>1</v>
      </c>
      <c r="N272" s="234" t="s">
        <v>38</v>
      </c>
      <c r="O272" s="91"/>
      <c r="P272" s="235">
        <f>O272*H272</f>
        <v>0</v>
      </c>
      <c r="Q272" s="235">
        <v>0</v>
      </c>
      <c r="R272" s="235">
        <f>Q272*H272</f>
        <v>0</v>
      </c>
      <c r="S272" s="235">
        <v>0.014999999999999999</v>
      </c>
      <c r="T272" s="236">
        <f>S272*H272</f>
        <v>0.35999999999999999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7" t="s">
        <v>264</v>
      </c>
      <c r="AT272" s="237" t="s">
        <v>152</v>
      </c>
      <c r="AU272" s="237" t="s">
        <v>83</v>
      </c>
      <c r="AY272" s="17" t="s">
        <v>150</v>
      </c>
      <c r="BE272" s="238">
        <f>IF(N272="základní",J272,0)</f>
        <v>0</v>
      </c>
      <c r="BF272" s="238">
        <f>IF(N272="snížená",J272,0)</f>
        <v>0</v>
      </c>
      <c r="BG272" s="238">
        <f>IF(N272="zákl. přenesená",J272,0)</f>
        <v>0</v>
      </c>
      <c r="BH272" s="238">
        <f>IF(N272="sníž. přenesená",J272,0)</f>
        <v>0</v>
      </c>
      <c r="BI272" s="238">
        <f>IF(N272="nulová",J272,0)</f>
        <v>0</v>
      </c>
      <c r="BJ272" s="17" t="s">
        <v>81</v>
      </c>
      <c r="BK272" s="238">
        <f>ROUND(I272*H272,2)</f>
        <v>0</v>
      </c>
      <c r="BL272" s="17" t="s">
        <v>264</v>
      </c>
      <c r="BM272" s="237" t="s">
        <v>1223</v>
      </c>
    </row>
    <row r="273" s="2" customFormat="1">
      <c r="A273" s="38"/>
      <c r="B273" s="39"/>
      <c r="C273" s="40"/>
      <c r="D273" s="239" t="s">
        <v>159</v>
      </c>
      <c r="E273" s="40"/>
      <c r="F273" s="240" t="s">
        <v>351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159</v>
      </c>
      <c r="AU273" s="17" t="s">
        <v>83</v>
      </c>
    </row>
    <row r="274" s="2" customFormat="1">
      <c r="A274" s="38"/>
      <c r="B274" s="39"/>
      <c r="C274" s="40"/>
      <c r="D274" s="244" t="s">
        <v>161</v>
      </c>
      <c r="E274" s="40"/>
      <c r="F274" s="245" t="s">
        <v>352</v>
      </c>
      <c r="G274" s="40"/>
      <c r="H274" s="40"/>
      <c r="I274" s="241"/>
      <c r="J274" s="40"/>
      <c r="K274" s="40"/>
      <c r="L274" s="44"/>
      <c r="M274" s="242"/>
      <c r="N274" s="243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161</v>
      </c>
      <c r="AU274" s="17" t="s">
        <v>83</v>
      </c>
    </row>
    <row r="275" s="13" customFormat="1">
      <c r="A275" s="13"/>
      <c r="B275" s="246"/>
      <c r="C275" s="247"/>
      <c r="D275" s="239" t="s">
        <v>163</v>
      </c>
      <c r="E275" s="248" t="s">
        <v>1</v>
      </c>
      <c r="F275" s="249" t="s">
        <v>1208</v>
      </c>
      <c r="G275" s="247"/>
      <c r="H275" s="250">
        <v>24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6" t="s">
        <v>163</v>
      </c>
      <c r="AU275" s="256" t="s">
        <v>83</v>
      </c>
      <c r="AV275" s="13" t="s">
        <v>83</v>
      </c>
      <c r="AW275" s="13" t="s">
        <v>30</v>
      </c>
      <c r="AX275" s="13" t="s">
        <v>81</v>
      </c>
      <c r="AY275" s="256" t="s">
        <v>150</v>
      </c>
    </row>
    <row r="276" s="2" customFormat="1" ht="24.15" customHeight="1">
      <c r="A276" s="38"/>
      <c r="B276" s="39"/>
      <c r="C276" s="226" t="s">
        <v>384</v>
      </c>
      <c r="D276" s="226" t="s">
        <v>152</v>
      </c>
      <c r="E276" s="227" t="s">
        <v>1224</v>
      </c>
      <c r="F276" s="228" t="s">
        <v>1225</v>
      </c>
      <c r="G276" s="229" t="s">
        <v>224</v>
      </c>
      <c r="H276" s="230">
        <v>91.799999999999997</v>
      </c>
      <c r="I276" s="231"/>
      <c r="J276" s="232">
        <f>ROUND(I276*H276,2)</f>
        <v>0</v>
      </c>
      <c r="K276" s="228" t="s">
        <v>156</v>
      </c>
      <c r="L276" s="44"/>
      <c r="M276" s="233" t="s">
        <v>1</v>
      </c>
      <c r="N276" s="234" t="s">
        <v>38</v>
      </c>
      <c r="O276" s="91"/>
      <c r="P276" s="235">
        <f>O276*H276</f>
        <v>0</v>
      </c>
      <c r="Q276" s="235">
        <v>0</v>
      </c>
      <c r="R276" s="235">
        <f>Q276*H276</f>
        <v>0</v>
      </c>
      <c r="S276" s="235">
        <v>0.010999999999999999</v>
      </c>
      <c r="T276" s="236">
        <f>S276*H276</f>
        <v>1.0097999999999998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7" t="s">
        <v>264</v>
      </c>
      <c r="AT276" s="237" t="s">
        <v>152</v>
      </c>
      <c r="AU276" s="237" t="s">
        <v>83</v>
      </c>
      <c r="AY276" s="17" t="s">
        <v>150</v>
      </c>
      <c r="BE276" s="238">
        <f>IF(N276="základní",J276,0)</f>
        <v>0</v>
      </c>
      <c r="BF276" s="238">
        <f>IF(N276="snížená",J276,0)</f>
        <v>0</v>
      </c>
      <c r="BG276" s="238">
        <f>IF(N276="zákl. přenesená",J276,0)</f>
        <v>0</v>
      </c>
      <c r="BH276" s="238">
        <f>IF(N276="sníž. přenesená",J276,0)</f>
        <v>0</v>
      </c>
      <c r="BI276" s="238">
        <f>IF(N276="nulová",J276,0)</f>
        <v>0</v>
      </c>
      <c r="BJ276" s="17" t="s">
        <v>81</v>
      </c>
      <c r="BK276" s="238">
        <f>ROUND(I276*H276,2)</f>
        <v>0</v>
      </c>
      <c r="BL276" s="17" t="s">
        <v>264</v>
      </c>
      <c r="BM276" s="237" t="s">
        <v>1226</v>
      </c>
    </row>
    <row r="277" s="2" customFormat="1">
      <c r="A277" s="38"/>
      <c r="B277" s="39"/>
      <c r="C277" s="40"/>
      <c r="D277" s="239" t="s">
        <v>159</v>
      </c>
      <c r="E277" s="40"/>
      <c r="F277" s="240" t="s">
        <v>1227</v>
      </c>
      <c r="G277" s="40"/>
      <c r="H277" s="40"/>
      <c r="I277" s="241"/>
      <c r="J277" s="40"/>
      <c r="K277" s="40"/>
      <c r="L277" s="44"/>
      <c r="M277" s="242"/>
      <c r="N277" s="24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159</v>
      </c>
      <c r="AU277" s="17" t="s">
        <v>83</v>
      </c>
    </row>
    <row r="278" s="2" customFormat="1">
      <c r="A278" s="38"/>
      <c r="B278" s="39"/>
      <c r="C278" s="40"/>
      <c r="D278" s="244" t="s">
        <v>161</v>
      </c>
      <c r="E278" s="40"/>
      <c r="F278" s="245" t="s">
        <v>1228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161</v>
      </c>
      <c r="AU278" s="17" t="s">
        <v>83</v>
      </c>
    </row>
    <row r="279" s="15" customFormat="1">
      <c r="A279" s="15"/>
      <c r="B279" s="278"/>
      <c r="C279" s="279"/>
      <c r="D279" s="239" t="s">
        <v>163</v>
      </c>
      <c r="E279" s="280" t="s">
        <v>1</v>
      </c>
      <c r="F279" s="281" t="s">
        <v>741</v>
      </c>
      <c r="G279" s="279"/>
      <c r="H279" s="280" t="s">
        <v>1</v>
      </c>
      <c r="I279" s="282"/>
      <c r="J279" s="279"/>
      <c r="K279" s="279"/>
      <c r="L279" s="283"/>
      <c r="M279" s="284"/>
      <c r="N279" s="285"/>
      <c r="O279" s="285"/>
      <c r="P279" s="285"/>
      <c r="Q279" s="285"/>
      <c r="R279" s="285"/>
      <c r="S279" s="285"/>
      <c r="T279" s="28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87" t="s">
        <v>163</v>
      </c>
      <c r="AU279" s="287" t="s">
        <v>83</v>
      </c>
      <c r="AV279" s="15" t="s">
        <v>81</v>
      </c>
      <c r="AW279" s="15" t="s">
        <v>30</v>
      </c>
      <c r="AX279" s="15" t="s">
        <v>73</v>
      </c>
      <c r="AY279" s="287" t="s">
        <v>150</v>
      </c>
    </row>
    <row r="280" s="13" customFormat="1">
      <c r="A280" s="13"/>
      <c r="B280" s="246"/>
      <c r="C280" s="247"/>
      <c r="D280" s="239" t="s">
        <v>163</v>
      </c>
      <c r="E280" s="248" t="s">
        <v>1</v>
      </c>
      <c r="F280" s="249" t="s">
        <v>1229</v>
      </c>
      <c r="G280" s="247"/>
      <c r="H280" s="250">
        <v>18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6" t="s">
        <v>163</v>
      </c>
      <c r="AU280" s="256" t="s">
        <v>83</v>
      </c>
      <c r="AV280" s="13" t="s">
        <v>83</v>
      </c>
      <c r="AW280" s="13" t="s">
        <v>30</v>
      </c>
      <c r="AX280" s="13" t="s">
        <v>73</v>
      </c>
      <c r="AY280" s="256" t="s">
        <v>150</v>
      </c>
    </row>
    <row r="281" s="13" customFormat="1">
      <c r="A281" s="13"/>
      <c r="B281" s="246"/>
      <c r="C281" s="247"/>
      <c r="D281" s="239" t="s">
        <v>163</v>
      </c>
      <c r="E281" s="248" t="s">
        <v>1</v>
      </c>
      <c r="F281" s="249" t="s">
        <v>1230</v>
      </c>
      <c r="G281" s="247"/>
      <c r="H281" s="250">
        <v>36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6" t="s">
        <v>163</v>
      </c>
      <c r="AU281" s="256" t="s">
        <v>83</v>
      </c>
      <c r="AV281" s="13" t="s">
        <v>83</v>
      </c>
      <c r="AW281" s="13" t="s">
        <v>30</v>
      </c>
      <c r="AX281" s="13" t="s">
        <v>73</v>
      </c>
      <c r="AY281" s="256" t="s">
        <v>150</v>
      </c>
    </row>
    <row r="282" s="13" customFormat="1">
      <c r="A282" s="13"/>
      <c r="B282" s="246"/>
      <c r="C282" s="247"/>
      <c r="D282" s="239" t="s">
        <v>163</v>
      </c>
      <c r="E282" s="248" t="s">
        <v>1</v>
      </c>
      <c r="F282" s="249" t="s">
        <v>1231</v>
      </c>
      <c r="G282" s="247"/>
      <c r="H282" s="250">
        <v>20.399999999999999</v>
      </c>
      <c r="I282" s="251"/>
      <c r="J282" s="247"/>
      <c r="K282" s="247"/>
      <c r="L282" s="252"/>
      <c r="M282" s="253"/>
      <c r="N282" s="254"/>
      <c r="O282" s="254"/>
      <c r="P282" s="254"/>
      <c r="Q282" s="254"/>
      <c r="R282" s="254"/>
      <c r="S282" s="254"/>
      <c r="T282" s="25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6" t="s">
        <v>163</v>
      </c>
      <c r="AU282" s="256" t="s">
        <v>83</v>
      </c>
      <c r="AV282" s="13" t="s">
        <v>83</v>
      </c>
      <c r="AW282" s="13" t="s">
        <v>30</v>
      </c>
      <c r="AX282" s="13" t="s">
        <v>73</v>
      </c>
      <c r="AY282" s="256" t="s">
        <v>150</v>
      </c>
    </row>
    <row r="283" s="13" customFormat="1">
      <c r="A283" s="13"/>
      <c r="B283" s="246"/>
      <c r="C283" s="247"/>
      <c r="D283" s="239" t="s">
        <v>163</v>
      </c>
      <c r="E283" s="248" t="s">
        <v>1</v>
      </c>
      <c r="F283" s="249" t="s">
        <v>1232</v>
      </c>
      <c r="G283" s="247"/>
      <c r="H283" s="250">
        <v>17.399999999999999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6" t="s">
        <v>163</v>
      </c>
      <c r="AU283" s="256" t="s">
        <v>83</v>
      </c>
      <c r="AV283" s="13" t="s">
        <v>83</v>
      </c>
      <c r="AW283" s="13" t="s">
        <v>30</v>
      </c>
      <c r="AX283" s="13" t="s">
        <v>73</v>
      </c>
      <c r="AY283" s="256" t="s">
        <v>150</v>
      </c>
    </row>
    <row r="284" s="14" customFormat="1">
      <c r="A284" s="14"/>
      <c r="B284" s="257"/>
      <c r="C284" s="258"/>
      <c r="D284" s="239" t="s">
        <v>163</v>
      </c>
      <c r="E284" s="259" t="s">
        <v>1</v>
      </c>
      <c r="F284" s="260" t="s">
        <v>165</v>
      </c>
      <c r="G284" s="258"/>
      <c r="H284" s="261">
        <v>91.799999999999997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7" t="s">
        <v>163</v>
      </c>
      <c r="AU284" s="267" t="s">
        <v>83</v>
      </c>
      <c r="AV284" s="14" t="s">
        <v>157</v>
      </c>
      <c r="AW284" s="14" t="s">
        <v>30</v>
      </c>
      <c r="AX284" s="14" t="s">
        <v>81</v>
      </c>
      <c r="AY284" s="267" t="s">
        <v>150</v>
      </c>
    </row>
    <row r="285" s="2" customFormat="1" ht="24.15" customHeight="1">
      <c r="A285" s="38"/>
      <c r="B285" s="39"/>
      <c r="C285" s="226" t="s">
        <v>389</v>
      </c>
      <c r="D285" s="226" t="s">
        <v>152</v>
      </c>
      <c r="E285" s="227" t="s">
        <v>753</v>
      </c>
      <c r="F285" s="228" t="s">
        <v>754</v>
      </c>
      <c r="G285" s="229" t="s">
        <v>176</v>
      </c>
      <c r="H285" s="230">
        <v>15</v>
      </c>
      <c r="I285" s="231"/>
      <c r="J285" s="232">
        <f>ROUND(I285*H285,2)</f>
        <v>0</v>
      </c>
      <c r="K285" s="228" t="s">
        <v>156</v>
      </c>
      <c r="L285" s="44"/>
      <c r="M285" s="233" t="s">
        <v>1</v>
      </c>
      <c r="N285" s="234" t="s">
        <v>38</v>
      </c>
      <c r="O285" s="91"/>
      <c r="P285" s="235">
        <f>O285*H285</f>
        <v>0</v>
      </c>
      <c r="Q285" s="235">
        <v>0</v>
      </c>
      <c r="R285" s="235">
        <f>Q285*H285</f>
        <v>0</v>
      </c>
      <c r="S285" s="235">
        <v>0.040000000000000001</v>
      </c>
      <c r="T285" s="236">
        <f>S285*H285</f>
        <v>0.59999999999999998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7" t="s">
        <v>264</v>
      </c>
      <c r="AT285" s="237" t="s">
        <v>152</v>
      </c>
      <c r="AU285" s="237" t="s">
        <v>83</v>
      </c>
      <c r="AY285" s="17" t="s">
        <v>150</v>
      </c>
      <c r="BE285" s="238">
        <f>IF(N285="základní",J285,0)</f>
        <v>0</v>
      </c>
      <c r="BF285" s="238">
        <f>IF(N285="snížená",J285,0)</f>
        <v>0</v>
      </c>
      <c r="BG285" s="238">
        <f>IF(N285="zákl. přenesená",J285,0)</f>
        <v>0</v>
      </c>
      <c r="BH285" s="238">
        <f>IF(N285="sníž. přenesená",J285,0)</f>
        <v>0</v>
      </c>
      <c r="BI285" s="238">
        <f>IF(N285="nulová",J285,0)</f>
        <v>0</v>
      </c>
      <c r="BJ285" s="17" t="s">
        <v>81</v>
      </c>
      <c r="BK285" s="238">
        <f>ROUND(I285*H285,2)</f>
        <v>0</v>
      </c>
      <c r="BL285" s="17" t="s">
        <v>264</v>
      </c>
      <c r="BM285" s="237" t="s">
        <v>1233</v>
      </c>
    </row>
    <row r="286" s="2" customFormat="1">
      <c r="A286" s="38"/>
      <c r="B286" s="39"/>
      <c r="C286" s="40"/>
      <c r="D286" s="239" t="s">
        <v>159</v>
      </c>
      <c r="E286" s="40"/>
      <c r="F286" s="240" t="s">
        <v>756</v>
      </c>
      <c r="G286" s="40"/>
      <c r="H286" s="40"/>
      <c r="I286" s="241"/>
      <c r="J286" s="40"/>
      <c r="K286" s="40"/>
      <c r="L286" s="44"/>
      <c r="M286" s="242"/>
      <c r="N286" s="24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159</v>
      </c>
      <c r="AU286" s="17" t="s">
        <v>83</v>
      </c>
    </row>
    <row r="287" s="2" customFormat="1">
      <c r="A287" s="38"/>
      <c r="B287" s="39"/>
      <c r="C287" s="40"/>
      <c r="D287" s="244" t="s">
        <v>161</v>
      </c>
      <c r="E287" s="40"/>
      <c r="F287" s="245" t="s">
        <v>757</v>
      </c>
      <c r="G287" s="40"/>
      <c r="H287" s="40"/>
      <c r="I287" s="241"/>
      <c r="J287" s="40"/>
      <c r="K287" s="40"/>
      <c r="L287" s="44"/>
      <c r="M287" s="242"/>
      <c r="N287" s="243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161</v>
      </c>
      <c r="AU287" s="17" t="s">
        <v>83</v>
      </c>
    </row>
    <row r="288" s="13" customFormat="1">
      <c r="A288" s="13"/>
      <c r="B288" s="246"/>
      <c r="C288" s="247"/>
      <c r="D288" s="239" t="s">
        <v>163</v>
      </c>
      <c r="E288" s="248" t="s">
        <v>1</v>
      </c>
      <c r="F288" s="249" t="s">
        <v>910</v>
      </c>
      <c r="G288" s="247"/>
      <c r="H288" s="250">
        <v>15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6" t="s">
        <v>163</v>
      </c>
      <c r="AU288" s="256" t="s">
        <v>83</v>
      </c>
      <c r="AV288" s="13" t="s">
        <v>83</v>
      </c>
      <c r="AW288" s="13" t="s">
        <v>30</v>
      </c>
      <c r="AX288" s="13" t="s">
        <v>81</v>
      </c>
      <c r="AY288" s="256" t="s">
        <v>150</v>
      </c>
    </row>
    <row r="289" s="12" customFormat="1" ht="22.8" customHeight="1">
      <c r="A289" s="12"/>
      <c r="B289" s="210"/>
      <c r="C289" s="211"/>
      <c r="D289" s="212" t="s">
        <v>72</v>
      </c>
      <c r="E289" s="224" t="s">
        <v>1097</v>
      </c>
      <c r="F289" s="224" t="s">
        <v>1098</v>
      </c>
      <c r="G289" s="211"/>
      <c r="H289" s="211"/>
      <c r="I289" s="214"/>
      <c r="J289" s="225">
        <f>BK289</f>
        <v>0</v>
      </c>
      <c r="K289" s="211"/>
      <c r="L289" s="216"/>
      <c r="M289" s="217"/>
      <c r="N289" s="218"/>
      <c r="O289" s="218"/>
      <c r="P289" s="219">
        <f>SUM(P290:P305)</f>
        <v>0</v>
      </c>
      <c r="Q289" s="218"/>
      <c r="R289" s="219">
        <f>SUM(R290:R305)</f>
        <v>0</v>
      </c>
      <c r="S289" s="218"/>
      <c r="T289" s="220">
        <f>SUM(T290:T305)</f>
        <v>0.78577199999999992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1" t="s">
        <v>83</v>
      </c>
      <c r="AT289" s="222" t="s">
        <v>72</v>
      </c>
      <c r="AU289" s="222" t="s">
        <v>81</v>
      </c>
      <c r="AY289" s="221" t="s">
        <v>150</v>
      </c>
      <c r="BK289" s="223">
        <f>SUM(BK290:BK305)</f>
        <v>0</v>
      </c>
    </row>
    <row r="290" s="2" customFormat="1" ht="16.5" customHeight="1">
      <c r="A290" s="38"/>
      <c r="B290" s="39"/>
      <c r="C290" s="226" t="s">
        <v>399</v>
      </c>
      <c r="D290" s="226" t="s">
        <v>152</v>
      </c>
      <c r="E290" s="227" t="s">
        <v>1234</v>
      </c>
      <c r="F290" s="228" t="s">
        <v>1235</v>
      </c>
      <c r="G290" s="229" t="s">
        <v>176</v>
      </c>
      <c r="H290" s="230">
        <v>41.399999999999999</v>
      </c>
      <c r="I290" s="231"/>
      <c r="J290" s="232">
        <f>ROUND(I290*H290,2)</f>
        <v>0</v>
      </c>
      <c r="K290" s="228" t="s">
        <v>156</v>
      </c>
      <c r="L290" s="44"/>
      <c r="M290" s="233" t="s">
        <v>1</v>
      </c>
      <c r="N290" s="234" t="s">
        <v>38</v>
      </c>
      <c r="O290" s="91"/>
      <c r="P290" s="235">
        <f>O290*H290</f>
        <v>0</v>
      </c>
      <c r="Q290" s="235">
        <v>0</v>
      </c>
      <c r="R290" s="235">
        <f>Q290*H290</f>
        <v>0</v>
      </c>
      <c r="S290" s="235">
        <v>0.01098</v>
      </c>
      <c r="T290" s="236">
        <f>S290*H290</f>
        <v>0.45457199999999998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7" t="s">
        <v>264</v>
      </c>
      <c r="AT290" s="237" t="s">
        <v>152</v>
      </c>
      <c r="AU290" s="237" t="s">
        <v>83</v>
      </c>
      <c r="AY290" s="17" t="s">
        <v>150</v>
      </c>
      <c r="BE290" s="238">
        <f>IF(N290="základní",J290,0)</f>
        <v>0</v>
      </c>
      <c r="BF290" s="238">
        <f>IF(N290="snížená",J290,0)</f>
        <v>0</v>
      </c>
      <c r="BG290" s="238">
        <f>IF(N290="zákl. přenesená",J290,0)</f>
        <v>0</v>
      </c>
      <c r="BH290" s="238">
        <f>IF(N290="sníž. přenesená",J290,0)</f>
        <v>0</v>
      </c>
      <c r="BI290" s="238">
        <f>IF(N290="nulová",J290,0)</f>
        <v>0</v>
      </c>
      <c r="BJ290" s="17" t="s">
        <v>81</v>
      </c>
      <c r="BK290" s="238">
        <f>ROUND(I290*H290,2)</f>
        <v>0</v>
      </c>
      <c r="BL290" s="17" t="s">
        <v>264</v>
      </c>
      <c r="BM290" s="237" t="s">
        <v>1236</v>
      </c>
    </row>
    <row r="291" s="2" customFormat="1">
      <c r="A291" s="38"/>
      <c r="B291" s="39"/>
      <c r="C291" s="40"/>
      <c r="D291" s="239" t="s">
        <v>159</v>
      </c>
      <c r="E291" s="40"/>
      <c r="F291" s="240" t="s">
        <v>1237</v>
      </c>
      <c r="G291" s="40"/>
      <c r="H291" s="40"/>
      <c r="I291" s="241"/>
      <c r="J291" s="40"/>
      <c r="K291" s="40"/>
      <c r="L291" s="44"/>
      <c r="M291" s="242"/>
      <c r="N291" s="243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159</v>
      </c>
      <c r="AU291" s="17" t="s">
        <v>83</v>
      </c>
    </row>
    <row r="292" s="2" customFormat="1">
      <c r="A292" s="38"/>
      <c r="B292" s="39"/>
      <c r="C292" s="40"/>
      <c r="D292" s="244" t="s">
        <v>161</v>
      </c>
      <c r="E292" s="40"/>
      <c r="F292" s="245" t="s">
        <v>1238</v>
      </c>
      <c r="G292" s="40"/>
      <c r="H292" s="40"/>
      <c r="I292" s="241"/>
      <c r="J292" s="40"/>
      <c r="K292" s="40"/>
      <c r="L292" s="44"/>
      <c r="M292" s="242"/>
      <c r="N292" s="243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161</v>
      </c>
      <c r="AU292" s="17" t="s">
        <v>83</v>
      </c>
    </row>
    <row r="293" s="13" customFormat="1">
      <c r="A293" s="13"/>
      <c r="B293" s="246"/>
      <c r="C293" s="247"/>
      <c r="D293" s="239" t="s">
        <v>163</v>
      </c>
      <c r="E293" s="248" t="s">
        <v>1</v>
      </c>
      <c r="F293" s="249" t="s">
        <v>1239</v>
      </c>
      <c r="G293" s="247"/>
      <c r="H293" s="250">
        <v>8.6999999999999993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6" t="s">
        <v>163</v>
      </c>
      <c r="AU293" s="256" t="s">
        <v>83</v>
      </c>
      <c r="AV293" s="13" t="s">
        <v>83</v>
      </c>
      <c r="AW293" s="13" t="s">
        <v>30</v>
      </c>
      <c r="AX293" s="13" t="s">
        <v>73</v>
      </c>
      <c r="AY293" s="256" t="s">
        <v>150</v>
      </c>
    </row>
    <row r="294" s="13" customFormat="1">
      <c r="A294" s="13"/>
      <c r="B294" s="246"/>
      <c r="C294" s="247"/>
      <c r="D294" s="239" t="s">
        <v>163</v>
      </c>
      <c r="E294" s="248" t="s">
        <v>1</v>
      </c>
      <c r="F294" s="249" t="s">
        <v>1240</v>
      </c>
      <c r="G294" s="247"/>
      <c r="H294" s="250">
        <v>1.2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6" t="s">
        <v>163</v>
      </c>
      <c r="AU294" s="256" t="s">
        <v>83</v>
      </c>
      <c r="AV294" s="13" t="s">
        <v>83</v>
      </c>
      <c r="AW294" s="13" t="s">
        <v>30</v>
      </c>
      <c r="AX294" s="13" t="s">
        <v>73</v>
      </c>
      <c r="AY294" s="256" t="s">
        <v>150</v>
      </c>
    </row>
    <row r="295" s="13" customFormat="1">
      <c r="A295" s="13"/>
      <c r="B295" s="246"/>
      <c r="C295" s="247"/>
      <c r="D295" s="239" t="s">
        <v>163</v>
      </c>
      <c r="E295" s="248" t="s">
        <v>1</v>
      </c>
      <c r="F295" s="249" t="s">
        <v>1241</v>
      </c>
      <c r="G295" s="247"/>
      <c r="H295" s="250">
        <v>17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163</v>
      </c>
      <c r="AU295" s="256" t="s">
        <v>83</v>
      </c>
      <c r="AV295" s="13" t="s">
        <v>83</v>
      </c>
      <c r="AW295" s="13" t="s">
        <v>30</v>
      </c>
      <c r="AX295" s="13" t="s">
        <v>73</v>
      </c>
      <c r="AY295" s="256" t="s">
        <v>150</v>
      </c>
    </row>
    <row r="296" s="13" customFormat="1">
      <c r="A296" s="13"/>
      <c r="B296" s="246"/>
      <c r="C296" s="247"/>
      <c r="D296" s="239" t="s">
        <v>163</v>
      </c>
      <c r="E296" s="248" t="s">
        <v>1</v>
      </c>
      <c r="F296" s="249" t="s">
        <v>1242</v>
      </c>
      <c r="G296" s="247"/>
      <c r="H296" s="250">
        <v>14.5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163</v>
      </c>
      <c r="AU296" s="256" t="s">
        <v>83</v>
      </c>
      <c r="AV296" s="13" t="s">
        <v>83</v>
      </c>
      <c r="AW296" s="13" t="s">
        <v>30</v>
      </c>
      <c r="AX296" s="13" t="s">
        <v>73</v>
      </c>
      <c r="AY296" s="256" t="s">
        <v>150</v>
      </c>
    </row>
    <row r="297" s="14" customFormat="1">
      <c r="A297" s="14"/>
      <c r="B297" s="257"/>
      <c r="C297" s="258"/>
      <c r="D297" s="239" t="s">
        <v>163</v>
      </c>
      <c r="E297" s="259" t="s">
        <v>1</v>
      </c>
      <c r="F297" s="260" t="s">
        <v>165</v>
      </c>
      <c r="G297" s="258"/>
      <c r="H297" s="261">
        <v>41.399999999999999</v>
      </c>
      <c r="I297" s="262"/>
      <c r="J297" s="258"/>
      <c r="K297" s="258"/>
      <c r="L297" s="263"/>
      <c r="M297" s="264"/>
      <c r="N297" s="265"/>
      <c r="O297" s="265"/>
      <c r="P297" s="265"/>
      <c r="Q297" s="265"/>
      <c r="R297" s="265"/>
      <c r="S297" s="265"/>
      <c r="T297" s="26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7" t="s">
        <v>163</v>
      </c>
      <c r="AU297" s="267" t="s">
        <v>83</v>
      </c>
      <c r="AV297" s="14" t="s">
        <v>157</v>
      </c>
      <c r="AW297" s="14" t="s">
        <v>30</v>
      </c>
      <c r="AX297" s="14" t="s">
        <v>81</v>
      </c>
      <c r="AY297" s="267" t="s">
        <v>150</v>
      </c>
    </row>
    <row r="298" s="2" customFormat="1" ht="24.15" customHeight="1">
      <c r="A298" s="38"/>
      <c r="B298" s="39"/>
      <c r="C298" s="226" t="s">
        <v>408</v>
      </c>
      <c r="D298" s="226" t="s">
        <v>152</v>
      </c>
      <c r="E298" s="227" t="s">
        <v>1243</v>
      </c>
      <c r="F298" s="228" t="s">
        <v>1244</v>
      </c>
      <c r="G298" s="229" t="s">
        <v>176</v>
      </c>
      <c r="H298" s="230">
        <v>41.399999999999999</v>
      </c>
      <c r="I298" s="231"/>
      <c r="J298" s="232">
        <f>ROUND(I298*H298,2)</f>
        <v>0</v>
      </c>
      <c r="K298" s="228" t="s">
        <v>156</v>
      </c>
      <c r="L298" s="44"/>
      <c r="M298" s="233" t="s">
        <v>1</v>
      </c>
      <c r="N298" s="234" t="s">
        <v>38</v>
      </c>
      <c r="O298" s="91"/>
      <c r="P298" s="235">
        <f>O298*H298</f>
        <v>0</v>
      </c>
      <c r="Q298" s="235">
        <v>0</v>
      </c>
      <c r="R298" s="235">
        <f>Q298*H298</f>
        <v>0</v>
      </c>
      <c r="S298" s="235">
        <v>0.0080000000000000002</v>
      </c>
      <c r="T298" s="236">
        <f>S298*H298</f>
        <v>0.33119999999999999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7" t="s">
        <v>264</v>
      </c>
      <c r="AT298" s="237" t="s">
        <v>152</v>
      </c>
      <c r="AU298" s="237" t="s">
        <v>83</v>
      </c>
      <c r="AY298" s="17" t="s">
        <v>150</v>
      </c>
      <c r="BE298" s="238">
        <f>IF(N298="základní",J298,0)</f>
        <v>0</v>
      </c>
      <c r="BF298" s="238">
        <f>IF(N298="snížená",J298,0)</f>
        <v>0</v>
      </c>
      <c r="BG298" s="238">
        <f>IF(N298="zákl. přenesená",J298,0)</f>
        <v>0</v>
      </c>
      <c r="BH298" s="238">
        <f>IF(N298="sníž. přenesená",J298,0)</f>
        <v>0</v>
      </c>
      <c r="BI298" s="238">
        <f>IF(N298="nulová",J298,0)</f>
        <v>0</v>
      </c>
      <c r="BJ298" s="17" t="s">
        <v>81</v>
      </c>
      <c r="BK298" s="238">
        <f>ROUND(I298*H298,2)</f>
        <v>0</v>
      </c>
      <c r="BL298" s="17" t="s">
        <v>264</v>
      </c>
      <c r="BM298" s="237" t="s">
        <v>1245</v>
      </c>
    </row>
    <row r="299" s="2" customFormat="1">
      <c r="A299" s="38"/>
      <c r="B299" s="39"/>
      <c r="C299" s="40"/>
      <c r="D299" s="239" t="s">
        <v>159</v>
      </c>
      <c r="E299" s="40"/>
      <c r="F299" s="240" t="s">
        <v>1246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159</v>
      </c>
      <c r="AU299" s="17" t="s">
        <v>83</v>
      </c>
    </row>
    <row r="300" s="2" customFormat="1">
      <c r="A300" s="38"/>
      <c r="B300" s="39"/>
      <c r="C300" s="40"/>
      <c r="D300" s="244" t="s">
        <v>161</v>
      </c>
      <c r="E300" s="40"/>
      <c r="F300" s="245" t="s">
        <v>1247</v>
      </c>
      <c r="G300" s="40"/>
      <c r="H300" s="40"/>
      <c r="I300" s="241"/>
      <c r="J300" s="40"/>
      <c r="K300" s="40"/>
      <c r="L300" s="44"/>
      <c r="M300" s="242"/>
      <c r="N300" s="243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161</v>
      </c>
      <c r="AU300" s="17" t="s">
        <v>83</v>
      </c>
    </row>
    <row r="301" s="13" customFormat="1">
      <c r="A301" s="13"/>
      <c r="B301" s="246"/>
      <c r="C301" s="247"/>
      <c r="D301" s="239" t="s">
        <v>163</v>
      </c>
      <c r="E301" s="248" t="s">
        <v>1</v>
      </c>
      <c r="F301" s="249" t="s">
        <v>1239</v>
      </c>
      <c r="G301" s="247"/>
      <c r="H301" s="250">
        <v>8.6999999999999993</v>
      </c>
      <c r="I301" s="251"/>
      <c r="J301" s="247"/>
      <c r="K301" s="247"/>
      <c r="L301" s="252"/>
      <c r="M301" s="253"/>
      <c r="N301" s="254"/>
      <c r="O301" s="254"/>
      <c r="P301" s="254"/>
      <c r="Q301" s="254"/>
      <c r="R301" s="254"/>
      <c r="S301" s="254"/>
      <c r="T301" s="25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6" t="s">
        <v>163</v>
      </c>
      <c r="AU301" s="256" t="s">
        <v>83</v>
      </c>
      <c r="AV301" s="13" t="s">
        <v>83</v>
      </c>
      <c r="AW301" s="13" t="s">
        <v>30</v>
      </c>
      <c r="AX301" s="13" t="s">
        <v>73</v>
      </c>
      <c r="AY301" s="256" t="s">
        <v>150</v>
      </c>
    </row>
    <row r="302" s="13" customFormat="1">
      <c r="A302" s="13"/>
      <c r="B302" s="246"/>
      <c r="C302" s="247"/>
      <c r="D302" s="239" t="s">
        <v>163</v>
      </c>
      <c r="E302" s="248" t="s">
        <v>1</v>
      </c>
      <c r="F302" s="249" t="s">
        <v>1240</v>
      </c>
      <c r="G302" s="247"/>
      <c r="H302" s="250">
        <v>1.2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6" t="s">
        <v>163</v>
      </c>
      <c r="AU302" s="256" t="s">
        <v>83</v>
      </c>
      <c r="AV302" s="13" t="s">
        <v>83</v>
      </c>
      <c r="AW302" s="13" t="s">
        <v>30</v>
      </c>
      <c r="AX302" s="13" t="s">
        <v>73</v>
      </c>
      <c r="AY302" s="256" t="s">
        <v>150</v>
      </c>
    </row>
    <row r="303" s="13" customFormat="1">
      <c r="A303" s="13"/>
      <c r="B303" s="246"/>
      <c r="C303" s="247"/>
      <c r="D303" s="239" t="s">
        <v>163</v>
      </c>
      <c r="E303" s="248" t="s">
        <v>1</v>
      </c>
      <c r="F303" s="249" t="s">
        <v>1241</v>
      </c>
      <c r="G303" s="247"/>
      <c r="H303" s="250">
        <v>17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163</v>
      </c>
      <c r="AU303" s="256" t="s">
        <v>83</v>
      </c>
      <c r="AV303" s="13" t="s">
        <v>83</v>
      </c>
      <c r="AW303" s="13" t="s">
        <v>30</v>
      </c>
      <c r="AX303" s="13" t="s">
        <v>73</v>
      </c>
      <c r="AY303" s="256" t="s">
        <v>150</v>
      </c>
    </row>
    <row r="304" s="13" customFormat="1">
      <c r="A304" s="13"/>
      <c r="B304" s="246"/>
      <c r="C304" s="247"/>
      <c r="D304" s="239" t="s">
        <v>163</v>
      </c>
      <c r="E304" s="248" t="s">
        <v>1</v>
      </c>
      <c r="F304" s="249" t="s">
        <v>1242</v>
      </c>
      <c r="G304" s="247"/>
      <c r="H304" s="250">
        <v>14.5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163</v>
      </c>
      <c r="AU304" s="256" t="s">
        <v>83</v>
      </c>
      <c r="AV304" s="13" t="s">
        <v>83</v>
      </c>
      <c r="AW304" s="13" t="s">
        <v>30</v>
      </c>
      <c r="AX304" s="13" t="s">
        <v>73</v>
      </c>
      <c r="AY304" s="256" t="s">
        <v>150</v>
      </c>
    </row>
    <row r="305" s="14" customFormat="1">
      <c r="A305" s="14"/>
      <c r="B305" s="257"/>
      <c r="C305" s="258"/>
      <c r="D305" s="239" t="s">
        <v>163</v>
      </c>
      <c r="E305" s="259" t="s">
        <v>1</v>
      </c>
      <c r="F305" s="260" t="s">
        <v>165</v>
      </c>
      <c r="G305" s="258"/>
      <c r="H305" s="261">
        <v>41.399999999999999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7" t="s">
        <v>163</v>
      </c>
      <c r="AU305" s="267" t="s">
        <v>83</v>
      </c>
      <c r="AV305" s="14" t="s">
        <v>157</v>
      </c>
      <c r="AW305" s="14" t="s">
        <v>30</v>
      </c>
      <c r="AX305" s="14" t="s">
        <v>81</v>
      </c>
      <c r="AY305" s="267" t="s">
        <v>150</v>
      </c>
    </row>
    <row r="306" s="12" customFormat="1" ht="22.8" customHeight="1">
      <c r="A306" s="12"/>
      <c r="B306" s="210"/>
      <c r="C306" s="211"/>
      <c r="D306" s="212" t="s">
        <v>72</v>
      </c>
      <c r="E306" s="224" t="s">
        <v>1123</v>
      </c>
      <c r="F306" s="224" t="s">
        <v>1124</v>
      </c>
      <c r="G306" s="211"/>
      <c r="H306" s="211"/>
      <c r="I306" s="214"/>
      <c r="J306" s="225">
        <f>BK306</f>
        <v>0</v>
      </c>
      <c r="K306" s="211"/>
      <c r="L306" s="216"/>
      <c r="M306" s="217"/>
      <c r="N306" s="218"/>
      <c r="O306" s="218"/>
      <c r="P306" s="219">
        <f>SUM(P307:P310)</f>
        <v>0</v>
      </c>
      <c r="Q306" s="218"/>
      <c r="R306" s="219">
        <f>SUM(R307:R310)</f>
        <v>0</v>
      </c>
      <c r="S306" s="218"/>
      <c r="T306" s="220">
        <f>SUM(T307:T310)</f>
        <v>0.036969000000000002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1" t="s">
        <v>83</v>
      </c>
      <c r="AT306" s="222" t="s">
        <v>72</v>
      </c>
      <c r="AU306" s="222" t="s">
        <v>81</v>
      </c>
      <c r="AY306" s="221" t="s">
        <v>150</v>
      </c>
      <c r="BK306" s="223">
        <f>SUM(BK307:BK310)</f>
        <v>0</v>
      </c>
    </row>
    <row r="307" s="2" customFormat="1" ht="24.15" customHeight="1">
      <c r="A307" s="38"/>
      <c r="B307" s="39"/>
      <c r="C307" s="226" t="s">
        <v>412</v>
      </c>
      <c r="D307" s="226" t="s">
        <v>152</v>
      </c>
      <c r="E307" s="227" t="s">
        <v>1125</v>
      </c>
      <c r="F307" s="228" t="s">
        <v>1126</v>
      </c>
      <c r="G307" s="229" t="s">
        <v>176</v>
      </c>
      <c r="H307" s="230">
        <v>12.323</v>
      </c>
      <c r="I307" s="231"/>
      <c r="J307" s="232">
        <f>ROUND(I307*H307,2)</f>
        <v>0</v>
      </c>
      <c r="K307" s="228" t="s">
        <v>156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0.0030000000000000001</v>
      </c>
      <c r="T307" s="236">
        <f>S307*H307</f>
        <v>0.036969000000000002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264</v>
      </c>
      <c r="AT307" s="237" t="s">
        <v>152</v>
      </c>
      <c r="AU307" s="237" t="s">
        <v>83</v>
      </c>
      <c r="AY307" s="17" t="s">
        <v>150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81</v>
      </c>
      <c r="BK307" s="238">
        <f>ROUND(I307*H307,2)</f>
        <v>0</v>
      </c>
      <c r="BL307" s="17" t="s">
        <v>264</v>
      </c>
      <c r="BM307" s="237" t="s">
        <v>1248</v>
      </c>
    </row>
    <row r="308" s="2" customFormat="1">
      <c r="A308" s="38"/>
      <c r="B308" s="39"/>
      <c r="C308" s="40"/>
      <c r="D308" s="239" t="s">
        <v>159</v>
      </c>
      <c r="E308" s="40"/>
      <c r="F308" s="240" t="s">
        <v>1128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159</v>
      </c>
      <c r="AU308" s="17" t="s">
        <v>83</v>
      </c>
    </row>
    <row r="309" s="2" customFormat="1">
      <c r="A309" s="38"/>
      <c r="B309" s="39"/>
      <c r="C309" s="40"/>
      <c r="D309" s="244" t="s">
        <v>161</v>
      </c>
      <c r="E309" s="40"/>
      <c r="F309" s="245" t="s">
        <v>1129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161</v>
      </c>
      <c r="AU309" s="17" t="s">
        <v>83</v>
      </c>
    </row>
    <row r="310" s="13" customFormat="1">
      <c r="A310" s="13"/>
      <c r="B310" s="246"/>
      <c r="C310" s="247"/>
      <c r="D310" s="239" t="s">
        <v>163</v>
      </c>
      <c r="E310" s="248" t="s">
        <v>1</v>
      </c>
      <c r="F310" s="249" t="s">
        <v>1249</v>
      </c>
      <c r="G310" s="247"/>
      <c r="H310" s="250">
        <v>12.323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163</v>
      </c>
      <c r="AU310" s="256" t="s">
        <v>83</v>
      </c>
      <c r="AV310" s="13" t="s">
        <v>83</v>
      </c>
      <c r="AW310" s="13" t="s">
        <v>30</v>
      </c>
      <c r="AX310" s="13" t="s">
        <v>81</v>
      </c>
      <c r="AY310" s="256" t="s">
        <v>150</v>
      </c>
    </row>
    <row r="311" s="12" customFormat="1" ht="22.8" customHeight="1">
      <c r="A311" s="12"/>
      <c r="B311" s="210"/>
      <c r="C311" s="211"/>
      <c r="D311" s="212" t="s">
        <v>72</v>
      </c>
      <c r="E311" s="224" t="s">
        <v>556</v>
      </c>
      <c r="F311" s="224" t="s">
        <v>557</v>
      </c>
      <c r="G311" s="211"/>
      <c r="H311" s="211"/>
      <c r="I311" s="214"/>
      <c r="J311" s="225">
        <f>BK311</f>
        <v>0</v>
      </c>
      <c r="K311" s="211"/>
      <c r="L311" s="216"/>
      <c r="M311" s="217"/>
      <c r="N311" s="218"/>
      <c r="O311" s="218"/>
      <c r="P311" s="219">
        <f>SUM(P312:P315)</f>
        <v>0</v>
      </c>
      <c r="Q311" s="218"/>
      <c r="R311" s="219">
        <f>SUM(R312:R315)</f>
        <v>0</v>
      </c>
      <c r="S311" s="218"/>
      <c r="T311" s="220">
        <f>SUM(T312:T315)</f>
        <v>0.033599999999999998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21" t="s">
        <v>83</v>
      </c>
      <c r="AT311" s="222" t="s">
        <v>72</v>
      </c>
      <c r="AU311" s="222" t="s">
        <v>81</v>
      </c>
      <c r="AY311" s="221" t="s">
        <v>150</v>
      </c>
      <c r="BK311" s="223">
        <f>SUM(BK312:BK315)</f>
        <v>0</v>
      </c>
    </row>
    <row r="312" s="2" customFormat="1" ht="24.15" customHeight="1">
      <c r="A312" s="38"/>
      <c r="B312" s="39"/>
      <c r="C312" s="226" t="s">
        <v>565</v>
      </c>
      <c r="D312" s="226" t="s">
        <v>152</v>
      </c>
      <c r="E312" s="227" t="s">
        <v>776</v>
      </c>
      <c r="F312" s="228" t="s">
        <v>777</v>
      </c>
      <c r="G312" s="229" t="s">
        <v>176</v>
      </c>
      <c r="H312" s="230">
        <v>2.3999999999999999</v>
      </c>
      <c r="I312" s="231"/>
      <c r="J312" s="232">
        <f>ROUND(I312*H312,2)</f>
        <v>0</v>
      </c>
      <c r="K312" s="228" t="s">
        <v>156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0.014</v>
      </c>
      <c r="T312" s="236">
        <f>S312*H312</f>
        <v>0.033599999999999998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264</v>
      </c>
      <c r="AT312" s="237" t="s">
        <v>152</v>
      </c>
      <c r="AU312" s="237" t="s">
        <v>83</v>
      </c>
      <c r="AY312" s="17" t="s">
        <v>150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81</v>
      </c>
      <c r="BK312" s="238">
        <f>ROUND(I312*H312,2)</f>
        <v>0</v>
      </c>
      <c r="BL312" s="17" t="s">
        <v>264</v>
      </c>
      <c r="BM312" s="237" t="s">
        <v>1250</v>
      </c>
    </row>
    <row r="313" s="2" customFormat="1">
      <c r="A313" s="38"/>
      <c r="B313" s="39"/>
      <c r="C313" s="40"/>
      <c r="D313" s="239" t="s">
        <v>159</v>
      </c>
      <c r="E313" s="40"/>
      <c r="F313" s="240" t="s">
        <v>779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83</v>
      </c>
    </row>
    <row r="314" s="2" customFormat="1">
      <c r="A314" s="38"/>
      <c r="B314" s="39"/>
      <c r="C314" s="40"/>
      <c r="D314" s="244" t="s">
        <v>161</v>
      </c>
      <c r="E314" s="40"/>
      <c r="F314" s="245" t="s">
        <v>780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161</v>
      </c>
      <c r="AU314" s="17" t="s">
        <v>83</v>
      </c>
    </row>
    <row r="315" s="13" customFormat="1">
      <c r="A315" s="13"/>
      <c r="B315" s="246"/>
      <c r="C315" s="247"/>
      <c r="D315" s="239" t="s">
        <v>163</v>
      </c>
      <c r="E315" s="248" t="s">
        <v>1</v>
      </c>
      <c r="F315" s="249" t="s">
        <v>1186</v>
      </c>
      <c r="G315" s="247"/>
      <c r="H315" s="250">
        <v>2.3999999999999999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163</v>
      </c>
      <c r="AU315" s="256" t="s">
        <v>83</v>
      </c>
      <c r="AV315" s="13" t="s">
        <v>83</v>
      </c>
      <c r="AW315" s="13" t="s">
        <v>30</v>
      </c>
      <c r="AX315" s="13" t="s">
        <v>81</v>
      </c>
      <c r="AY315" s="256" t="s">
        <v>150</v>
      </c>
    </row>
    <row r="316" s="12" customFormat="1" ht="25.92" customHeight="1">
      <c r="A316" s="12"/>
      <c r="B316" s="210"/>
      <c r="C316" s="211"/>
      <c r="D316" s="212" t="s">
        <v>72</v>
      </c>
      <c r="E316" s="213" t="s">
        <v>382</v>
      </c>
      <c r="F316" s="213" t="s">
        <v>383</v>
      </c>
      <c r="G316" s="211"/>
      <c r="H316" s="211"/>
      <c r="I316" s="214"/>
      <c r="J316" s="215">
        <f>BK316</f>
        <v>0</v>
      </c>
      <c r="K316" s="211"/>
      <c r="L316" s="216"/>
      <c r="M316" s="217"/>
      <c r="N316" s="218"/>
      <c r="O316" s="218"/>
      <c r="P316" s="219">
        <f>SUM(P317:P325)</f>
        <v>0</v>
      </c>
      <c r="Q316" s="218"/>
      <c r="R316" s="219">
        <f>SUM(R317:R325)</f>
        <v>0</v>
      </c>
      <c r="S316" s="218"/>
      <c r="T316" s="220">
        <f>SUM(T317:T325)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1" t="s">
        <v>157</v>
      </c>
      <c r="AT316" s="222" t="s">
        <v>72</v>
      </c>
      <c r="AU316" s="222" t="s">
        <v>73</v>
      </c>
      <c r="AY316" s="221" t="s">
        <v>150</v>
      </c>
      <c r="BK316" s="223">
        <f>SUM(BK317:BK325)</f>
        <v>0</v>
      </c>
    </row>
    <row r="317" s="2" customFormat="1" ht="16.5" customHeight="1">
      <c r="A317" s="38"/>
      <c r="B317" s="39"/>
      <c r="C317" s="226" t="s">
        <v>571</v>
      </c>
      <c r="D317" s="226" t="s">
        <v>152</v>
      </c>
      <c r="E317" s="227" t="s">
        <v>958</v>
      </c>
      <c r="F317" s="228" t="s">
        <v>959</v>
      </c>
      <c r="G317" s="229" t="s">
        <v>155</v>
      </c>
      <c r="H317" s="230">
        <v>3</v>
      </c>
      <c r="I317" s="231"/>
      <c r="J317" s="232">
        <f>ROUND(I317*H317,2)</f>
        <v>0</v>
      </c>
      <c r="K317" s="228" t="s">
        <v>1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</v>
      </c>
      <c r="T317" s="23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577</v>
      </c>
      <c r="AT317" s="237" t="s">
        <v>152</v>
      </c>
      <c r="AU317" s="237" t="s">
        <v>81</v>
      </c>
      <c r="AY317" s="17" t="s">
        <v>150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81</v>
      </c>
      <c r="BK317" s="238">
        <f>ROUND(I317*H317,2)</f>
        <v>0</v>
      </c>
      <c r="BL317" s="17" t="s">
        <v>577</v>
      </c>
      <c r="BM317" s="237" t="s">
        <v>1251</v>
      </c>
    </row>
    <row r="318" s="2" customFormat="1">
      <c r="A318" s="38"/>
      <c r="B318" s="39"/>
      <c r="C318" s="40"/>
      <c r="D318" s="239" t="s">
        <v>159</v>
      </c>
      <c r="E318" s="40"/>
      <c r="F318" s="240" t="s">
        <v>959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159</v>
      </c>
      <c r="AU318" s="17" t="s">
        <v>81</v>
      </c>
    </row>
    <row r="319" s="15" customFormat="1">
      <c r="A319" s="15"/>
      <c r="B319" s="278"/>
      <c r="C319" s="279"/>
      <c r="D319" s="239" t="s">
        <v>163</v>
      </c>
      <c r="E319" s="280" t="s">
        <v>1</v>
      </c>
      <c r="F319" s="281" t="s">
        <v>1252</v>
      </c>
      <c r="G319" s="279"/>
      <c r="H319" s="280" t="s">
        <v>1</v>
      </c>
      <c r="I319" s="282"/>
      <c r="J319" s="279"/>
      <c r="K319" s="279"/>
      <c r="L319" s="283"/>
      <c r="M319" s="284"/>
      <c r="N319" s="285"/>
      <c r="O319" s="285"/>
      <c r="P319" s="285"/>
      <c r="Q319" s="285"/>
      <c r="R319" s="285"/>
      <c r="S319" s="285"/>
      <c r="T319" s="28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87" t="s">
        <v>163</v>
      </c>
      <c r="AU319" s="287" t="s">
        <v>81</v>
      </c>
      <c r="AV319" s="15" t="s">
        <v>81</v>
      </c>
      <c r="AW319" s="15" t="s">
        <v>30</v>
      </c>
      <c r="AX319" s="15" t="s">
        <v>73</v>
      </c>
      <c r="AY319" s="287" t="s">
        <v>150</v>
      </c>
    </row>
    <row r="320" s="13" customFormat="1">
      <c r="A320" s="13"/>
      <c r="B320" s="246"/>
      <c r="C320" s="247"/>
      <c r="D320" s="239" t="s">
        <v>163</v>
      </c>
      <c r="E320" s="248" t="s">
        <v>1</v>
      </c>
      <c r="F320" s="249" t="s">
        <v>173</v>
      </c>
      <c r="G320" s="247"/>
      <c r="H320" s="250">
        <v>3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163</v>
      </c>
      <c r="AU320" s="256" t="s">
        <v>81</v>
      </c>
      <c r="AV320" s="13" t="s">
        <v>83</v>
      </c>
      <c r="AW320" s="13" t="s">
        <v>30</v>
      </c>
      <c r="AX320" s="13" t="s">
        <v>81</v>
      </c>
      <c r="AY320" s="256" t="s">
        <v>150</v>
      </c>
    </row>
    <row r="321" s="2" customFormat="1" ht="16.5" customHeight="1">
      <c r="A321" s="38"/>
      <c r="B321" s="39"/>
      <c r="C321" s="226" t="s">
        <v>575</v>
      </c>
      <c r="D321" s="226" t="s">
        <v>152</v>
      </c>
      <c r="E321" s="227" t="s">
        <v>576</v>
      </c>
      <c r="F321" s="228" t="s">
        <v>386</v>
      </c>
      <c r="G321" s="229" t="s">
        <v>387</v>
      </c>
      <c r="H321" s="230">
        <v>1</v>
      </c>
      <c r="I321" s="231"/>
      <c r="J321" s="232">
        <f>ROUND(I321*H321,2)</f>
        <v>0</v>
      </c>
      <c r="K321" s="228" t="s">
        <v>1</v>
      </c>
      <c r="L321" s="44"/>
      <c r="M321" s="233" t="s">
        <v>1</v>
      </c>
      <c r="N321" s="234" t="s">
        <v>38</v>
      </c>
      <c r="O321" s="91"/>
      <c r="P321" s="235">
        <f>O321*H321</f>
        <v>0</v>
      </c>
      <c r="Q321" s="235">
        <v>0</v>
      </c>
      <c r="R321" s="235">
        <f>Q321*H321</f>
        <v>0</v>
      </c>
      <c r="S321" s="235">
        <v>0</v>
      </c>
      <c r="T321" s="236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7" t="s">
        <v>577</v>
      </c>
      <c r="AT321" s="237" t="s">
        <v>152</v>
      </c>
      <c r="AU321" s="237" t="s">
        <v>81</v>
      </c>
      <c r="AY321" s="17" t="s">
        <v>150</v>
      </c>
      <c r="BE321" s="238">
        <f>IF(N321="základní",J321,0)</f>
        <v>0</v>
      </c>
      <c r="BF321" s="238">
        <f>IF(N321="snížená",J321,0)</f>
        <v>0</v>
      </c>
      <c r="BG321" s="238">
        <f>IF(N321="zákl. přenesená",J321,0)</f>
        <v>0</v>
      </c>
      <c r="BH321" s="238">
        <f>IF(N321="sníž. přenesená",J321,0)</f>
        <v>0</v>
      </c>
      <c r="BI321" s="238">
        <f>IF(N321="nulová",J321,0)</f>
        <v>0</v>
      </c>
      <c r="BJ321" s="17" t="s">
        <v>81</v>
      </c>
      <c r="BK321" s="238">
        <f>ROUND(I321*H321,2)</f>
        <v>0</v>
      </c>
      <c r="BL321" s="17" t="s">
        <v>577</v>
      </c>
      <c r="BM321" s="237" t="s">
        <v>1253</v>
      </c>
    </row>
    <row r="322" s="2" customFormat="1">
      <c r="A322" s="38"/>
      <c r="B322" s="39"/>
      <c r="C322" s="40"/>
      <c r="D322" s="239" t="s">
        <v>159</v>
      </c>
      <c r="E322" s="40"/>
      <c r="F322" s="240" t="s">
        <v>386</v>
      </c>
      <c r="G322" s="40"/>
      <c r="H322" s="40"/>
      <c r="I322" s="241"/>
      <c r="J322" s="40"/>
      <c r="K322" s="40"/>
      <c r="L322" s="44"/>
      <c r="M322" s="242"/>
      <c r="N322" s="24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159</v>
      </c>
      <c r="AU322" s="17" t="s">
        <v>81</v>
      </c>
    </row>
    <row r="323" s="2" customFormat="1" ht="16.5" customHeight="1">
      <c r="A323" s="38"/>
      <c r="B323" s="39"/>
      <c r="C323" s="226" t="s">
        <v>579</v>
      </c>
      <c r="D323" s="226" t="s">
        <v>152</v>
      </c>
      <c r="E323" s="227" t="s">
        <v>580</v>
      </c>
      <c r="F323" s="228" t="s">
        <v>581</v>
      </c>
      <c r="G323" s="229" t="s">
        <v>387</v>
      </c>
      <c r="H323" s="230">
        <v>1</v>
      </c>
      <c r="I323" s="231"/>
      <c r="J323" s="232">
        <f>ROUND(I323*H323,2)</f>
        <v>0</v>
      </c>
      <c r="K323" s="228" t="s">
        <v>1</v>
      </c>
      <c r="L323" s="44"/>
      <c r="M323" s="233" t="s">
        <v>1</v>
      </c>
      <c r="N323" s="234" t="s">
        <v>38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</v>
      </c>
      <c r="T323" s="23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577</v>
      </c>
      <c r="AT323" s="237" t="s">
        <v>152</v>
      </c>
      <c r="AU323" s="237" t="s">
        <v>81</v>
      </c>
      <c r="AY323" s="17" t="s">
        <v>150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81</v>
      </c>
      <c r="BK323" s="238">
        <f>ROUND(I323*H323,2)</f>
        <v>0</v>
      </c>
      <c r="BL323" s="17" t="s">
        <v>577</v>
      </c>
      <c r="BM323" s="237" t="s">
        <v>1254</v>
      </c>
    </row>
    <row r="324" s="2" customFormat="1">
      <c r="A324" s="38"/>
      <c r="B324" s="39"/>
      <c r="C324" s="40"/>
      <c r="D324" s="239" t="s">
        <v>159</v>
      </c>
      <c r="E324" s="40"/>
      <c r="F324" s="240" t="s">
        <v>581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159</v>
      </c>
      <c r="AU324" s="17" t="s">
        <v>81</v>
      </c>
    </row>
    <row r="325" s="2" customFormat="1">
      <c r="A325" s="38"/>
      <c r="B325" s="39"/>
      <c r="C325" s="40"/>
      <c r="D325" s="239" t="s">
        <v>270</v>
      </c>
      <c r="E325" s="40"/>
      <c r="F325" s="288" t="s">
        <v>1134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270</v>
      </c>
      <c r="AU325" s="17" t="s">
        <v>81</v>
      </c>
    </row>
    <row r="326" s="12" customFormat="1" ht="25.92" customHeight="1">
      <c r="A326" s="12"/>
      <c r="B326" s="210"/>
      <c r="C326" s="211"/>
      <c r="D326" s="212" t="s">
        <v>72</v>
      </c>
      <c r="E326" s="213" t="s">
        <v>395</v>
      </c>
      <c r="F326" s="213" t="s">
        <v>396</v>
      </c>
      <c r="G326" s="211"/>
      <c r="H326" s="211"/>
      <c r="I326" s="214"/>
      <c r="J326" s="215">
        <f>BK326</f>
        <v>0</v>
      </c>
      <c r="K326" s="211"/>
      <c r="L326" s="216"/>
      <c r="M326" s="217"/>
      <c r="N326" s="218"/>
      <c r="O326" s="218"/>
      <c r="P326" s="219">
        <f>P327+SUM(P328:P336)</f>
        <v>0</v>
      </c>
      <c r="Q326" s="218"/>
      <c r="R326" s="219">
        <f>R327+SUM(R328:R336)</f>
        <v>0</v>
      </c>
      <c r="S326" s="218"/>
      <c r="T326" s="220">
        <f>T327+SUM(T328:T336)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21" t="s">
        <v>188</v>
      </c>
      <c r="AT326" s="222" t="s">
        <v>72</v>
      </c>
      <c r="AU326" s="222" t="s">
        <v>73</v>
      </c>
      <c r="AY326" s="221" t="s">
        <v>150</v>
      </c>
      <c r="BK326" s="223">
        <f>BK327+SUM(BK328:BK336)</f>
        <v>0</v>
      </c>
    </row>
    <row r="327" s="2" customFormat="1" ht="16.5" customHeight="1">
      <c r="A327" s="38"/>
      <c r="B327" s="39"/>
      <c r="C327" s="226" t="s">
        <v>584</v>
      </c>
      <c r="D327" s="226" t="s">
        <v>152</v>
      </c>
      <c r="E327" s="227" t="s">
        <v>390</v>
      </c>
      <c r="F327" s="228" t="s">
        <v>391</v>
      </c>
      <c r="G327" s="229" t="s">
        <v>392</v>
      </c>
      <c r="H327" s="230">
        <v>1</v>
      </c>
      <c r="I327" s="231"/>
      <c r="J327" s="232">
        <f>ROUND(I327*H327,2)</f>
        <v>0</v>
      </c>
      <c r="K327" s="228" t="s">
        <v>1</v>
      </c>
      <c r="L327" s="44"/>
      <c r="M327" s="233" t="s">
        <v>1</v>
      </c>
      <c r="N327" s="234" t="s">
        <v>38</v>
      </c>
      <c r="O327" s="91"/>
      <c r="P327" s="235">
        <f>O327*H327</f>
        <v>0</v>
      </c>
      <c r="Q327" s="235">
        <v>0</v>
      </c>
      <c r="R327" s="235">
        <f>Q327*H327</f>
        <v>0</v>
      </c>
      <c r="S327" s="235">
        <v>0</v>
      </c>
      <c r="T327" s="23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7" t="s">
        <v>157</v>
      </c>
      <c r="AT327" s="237" t="s">
        <v>152</v>
      </c>
      <c r="AU327" s="237" t="s">
        <v>81</v>
      </c>
      <c r="AY327" s="17" t="s">
        <v>150</v>
      </c>
      <c r="BE327" s="238">
        <f>IF(N327="základní",J327,0)</f>
        <v>0</v>
      </c>
      <c r="BF327" s="238">
        <f>IF(N327="snížená",J327,0)</f>
        <v>0</v>
      </c>
      <c r="BG327" s="238">
        <f>IF(N327="zákl. přenesená",J327,0)</f>
        <v>0</v>
      </c>
      <c r="BH327" s="238">
        <f>IF(N327="sníž. přenesená",J327,0)</f>
        <v>0</v>
      </c>
      <c r="BI327" s="238">
        <f>IF(N327="nulová",J327,0)</f>
        <v>0</v>
      </c>
      <c r="BJ327" s="17" t="s">
        <v>81</v>
      </c>
      <c r="BK327" s="238">
        <f>ROUND(I327*H327,2)</f>
        <v>0</v>
      </c>
      <c r="BL327" s="17" t="s">
        <v>157</v>
      </c>
      <c r="BM327" s="237" t="s">
        <v>1255</v>
      </c>
    </row>
    <row r="328" s="2" customFormat="1">
      <c r="A328" s="38"/>
      <c r="B328" s="39"/>
      <c r="C328" s="40"/>
      <c r="D328" s="239" t="s">
        <v>159</v>
      </c>
      <c r="E328" s="40"/>
      <c r="F328" s="240" t="s">
        <v>391</v>
      </c>
      <c r="G328" s="40"/>
      <c r="H328" s="40"/>
      <c r="I328" s="241"/>
      <c r="J328" s="40"/>
      <c r="K328" s="40"/>
      <c r="L328" s="44"/>
      <c r="M328" s="242"/>
      <c r="N328" s="243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159</v>
      </c>
      <c r="AU328" s="17" t="s">
        <v>81</v>
      </c>
    </row>
    <row r="329" s="2" customFormat="1">
      <c r="A329" s="38"/>
      <c r="B329" s="39"/>
      <c r="C329" s="40"/>
      <c r="D329" s="239" t="s">
        <v>270</v>
      </c>
      <c r="E329" s="40"/>
      <c r="F329" s="288" t="s">
        <v>394</v>
      </c>
      <c r="G329" s="40"/>
      <c r="H329" s="40"/>
      <c r="I329" s="241"/>
      <c r="J329" s="40"/>
      <c r="K329" s="40"/>
      <c r="L329" s="44"/>
      <c r="M329" s="242"/>
      <c r="N329" s="243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270</v>
      </c>
      <c r="AU329" s="17" t="s">
        <v>81</v>
      </c>
    </row>
    <row r="330" s="2" customFormat="1" ht="16.5" customHeight="1">
      <c r="A330" s="38"/>
      <c r="B330" s="39"/>
      <c r="C330" s="226" t="s">
        <v>586</v>
      </c>
      <c r="D330" s="226" t="s">
        <v>152</v>
      </c>
      <c r="E330" s="227" t="s">
        <v>409</v>
      </c>
      <c r="F330" s="228" t="s">
        <v>407</v>
      </c>
      <c r="G330" s="229" t="s">
        <v>387</v>
      </c>
      <c r="H330" s="230">
        <v>1</v>
      </c>
      <c r="I330" s="231"/>
      <c r="J330" s="232">
        <f>ROUND(I330*H330,2)</f>
        <v>0</v>
      </c>
      <c r="K330" s="228" t="s">
        <v>790</v>
      </c>
      <c r="L330" s="44"/>
      <c r="M330" s="233" t="s">
        <v>1</v>
      </c>
      <c r="N330" s="234" t="s">
        <v>38</v>
      </c>
      <c r="O330" s="91"/>
      <c r="P330" s="235">
        <f>O330*H330</f>
        <v>0</v>
      </c>
      <c r="Q330" s="235">
        <v>0</v>
      </c>
      <c r="R330" s="235">
        <f>Q330*H330</f>
        <v>0</v>
      </c>
      <c r="S330" s="235">
        <v>0</v>
      </c>
      <c r="T330" s="23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7" t="s">
        <v>402</v>
      </c>
      <c r="AT330" s="237" t="s">
        <v>152</v>
      </c>
      <c r="AU330" s="237" t="s">
        <v>81</v>
      </c>
      <c r="AY330" s="17" t="s">
        <v>150</v>
      </c>
      <c r="BE330" s="238">
        <f>IF(N330="základní",J330,0)</f>
        <v>0</v>
      </c>
      <c r="BF330" s="238">
        <f>IF(N330="snížená",J330,0)</f>
        <v>0</v>
      </c>
      <c r="BG330" s="238">
        <f>IF(N330="zákl. přenesená",J330,0)</f>
        <v>0</v>
      </c>
      <c r="BH330" s="238">
        <f>IF(N330="sníž. přenesená",J330,0)</f>
        <v>0</v>
      </c>
      <c r="BI330" s="238">
        <f>IF(N330="nulová",J330,0)</f>
        <v>0</v>
      </c>
      <c r="BJ330" s="17" t="s">
        <v>81</v>
      </c>
      <c r="BK330" s="238">
        <f>ROUND(I330*H330,2)</f>
        <v>0</v>
      </c>
      <c r="BL330" s="17" t="s">
        <v>402</v>
      </c>
      <c r="BM330" s="237" t="s">
        <v>1256</v>
      </c>
    </row>
    <row r="331" s="2" customFormat="1">
      <c r="A331" s="38"/>
      <c r="B331" s="39"/>
      <c r="C331" s="40"/>
      <c r="D331" s="239" t="s">
        <v>159</v>
      </c>
      <c r="E331" s="40"/>
      <c r="F331" s="240" t="s">
        <v>407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159</v>
      </c>
      <c r="AU331" s="17" t="s">
        <v>81</v>
      </c>
    </row>
    <row r="332" s="2" customFormat="1">
      <c r="A332" s="38"/>
      <c r="B332" s="39"/>
      <c r="C332" s="40"/>
      <c r="D332" s="244" t="s">
        <v>161</v>
      </c>
      <c r="E332" s="40"/>
      <c r="F332" s="245" t="s">
        <v>792</v>
      </c>
      <c r="G332" s="40"/>
      <c r="H332" s="40"/>
      <c r="I332" s="241"/>
      <c r="J332" s="40"/>
      <c r="K332" s="40"/>
      <c r="L332" s="44"/>
      <c r="M332" s="242"/>
      <c r="N332" s="243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161</v>
      </c>
      <c r="AU332" s="17" t="s">
        <v>81</v>
      </c>
    </row>
    <row r="333" s="2" customFormat="1" ht="16.5" customHeight="1">
      <c r="A333" s="38"/>
      <c r="B333" s="39"/>
      <c r="C333" s="226" t="s">
        <v>588</v>
      </c>
      <c r="D333" s="226" t="s">
        <v>152</v>
      </c>
      <c r="E333" s="227" t="s">
        <v>413</v>
      </c>
      <c r="F333" s="228" t="s">
        <v>414</v>
      </c>
      <c r="G333" s="229" t="s">
        <v>387</v>
      </c>
      <c r="H333" s="230">
        <v>1</v>
      </c>
      <c r="I333" s="231"/>
      <c r="J333" s="232">
        <f>ROUND(I333*H333,2)</f>
        <v>0</v>
      </c>
      <c r="K333" s="228" t="s">
        <v>1</v>
      </c>
      <c r="L333" s="44"/>
      <c r="M333" s="233" t="s">
        <v>1</v>
      </c>
      <c r="N333" s="234" t="s">
        <v>38</v>
      </c>
      <c r="O333" s="91"/>
      <c r="P333" s="235">
        <f>O333*H333</f>
        <v>0</v>
      </c>
      <c r="Q333" s="235">
        <v>0</v>
      </c>
      <c r="R333" s="235">
        <f>Q333*H333</f>
        <v>0</v>
      </c>
      <c r="S333" s="235">
        <v>0</v>
      </c>
      <c r="T333" s="23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7" t="s">
        <v>402</v>
      </c>
      <c r="AT333" s="237" t="s">
        <v>152</v>
      </c>
      <c r="AU333" s="237" t="s">
        <v>81</v>
      </c>
      <c r="AY333" s="17" t="s">
        <v>150</v>
      </c>
      <c r="BE333" s="238">
        <f>IF(N333="základní",J333,0)</f>
        <v>0</v>
      </c>
      <c r="BF333" s="238">
        <f>IF(N333="snížená",J333,0)</f>
        <v>0</v>
      </c>
      <c r="BG333" s="238">
        <f>IF(N333="zákl. přenesená",J333,0)</f>
        <v>0</v>
      </c>
      <c r="BH333" s="238">
        <f>IF(N333="sníž. přenesená",J333,0)</f>
        <v>0</v>
      </c>
      <c r="BI333" s="238">
        <f>IF(N333="nulová",J333,0)</f>
        <v>0</v>
      </c>
      <c r="BJ333" s="17" t="s">
        <v>81</v>
      </c>
      <c r="BK333" s="238">
        <f>ROUND(I333*H333,2)</f>
        <v>0</v>
      </c>
      <c r="BL333" s="17" t="s">
        <v>402</v>
      </c>
      <c r="BM333" s="237" t="s">
        <v>1257</v>
      </c>
    </row>
    <row r="334" s="2" customFormat="1">
      <c r="A334" s="38"/>
      <c r="B334" s="39"/>
      <c r="C334" s="40"/>
      <c r="D334" s="239" t="s">
        <v>159</v>
      </c>
      <c r="E334" s="40"/>
      <c r="F334" s="240" t="s">
        <v>414</v>
      </c>
      <c r="G334" s="40"/>
      <c r="H334" s="40"/>
      <c r="I334" s="241"/>
      <c r="J334" s="40"/>
      <c r="K334" s="40"/>
      <c r="L334" s="44"/>
      <c r="M334" s="242"/>
      <c r="N334" s="24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159</v>
      </c>
      <c r="AU334" s="17" t="s">
        <v>81</v>
      </c>
    </row>
    <row r="335" s="2" customFormat="1">
      <c r="A335" s="38"/>
      <c r="B335" s="39"/>
      <c r="C335" s="40"/>
      <c r="D335" s="239" t="s">
        <v>270</v>
      </c>
      <c r="E335" s="40"/>
      <c r="F335" s="288" t="s">
        <v>590</v>
      </c>
      <c r="G335" s="40"/>
      <c r="H335" s="40"/>
      <c r="I335" s="241"/>
      <c r="J335" s="40"/>
      <c r="K335" s="40"/>
      <c r="L335" s="44"/>
      <c r="M335" s="242"/>
      <c r="N335" s="243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270</v>
      </c>
      <c r="AU335" s="17" t="s">
        <v>81</v>
      </c>
    </row>
    <row r="336" s="12" customFormat="1" ht="22.8" customHeight="1">
      <c r="A336" s="12"/>
      <c r="B336" s="210"/>
      <c r="C336" s="211"/>
      <c r="D336" s="212" t="s">
        <v>72</v>
      </c>
      <c r="E336" s="224" t="s">
        <v>397</v>
      </c>
      <c r="F336" s="224" t="s">
        <v>398</v>
      </c>
      <c r="G336" s="211"/>
      <c r="H336" s="211"/>
      <c r="I336" s="214"/>
      <c r="J336" s="225">
        <f>BK336</f>
        <v>0</v>
      </c>
      <c r="K336" s="211"/>
      <c r="L336" s="216"/>
      <c r="M336" s="217"/>
      <c r="N336" s="218"/>
      <c r="O336" s="218"/>
      <c r="P336" s="219">
        <f>SUM(P337:P340)</f>
        <v>0</v>
      </c>
      <c r="Q336" s="218"/>
      <c r="R336" s="219">
        <f>SUM(R337:R340)</f>
        <v>0</v>
      </c>
      <c r="S336" s="218"/>
      <c r="T336" s="220">
        <f>SUM(T337:T340)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1" t="s">
        <v>188</v>
      </c>
      <c r="AT336" s="222" t="s">
        <v>72</v>
      </c>
      <c r="AU336" s="222" t="s">
        <v>81</v>
      </c>
      <c r="AY336" s="221" t="s">
        <v>150</v>
      </c>
      <c r="BK336" s="223">
        <f>SUM(BK337:BK340)</f>
        <v>0</v>
      </c>
    </row>
    <row r="337" s="2" customFormat="1" ht="16.5" customHeight="1">
      <c r="A337" s="38"/>
      <c r="B337" s="39"/>
      <c r="C337" s="226" t="s">
        <v>591</v>
      </c>
      <c r="D337" s="226" t="s">
        <v>152</v>
      </c>
      <c r="E337" s="227" t="s">
        <v>400</v>
      </c>
      <c r="F337" s="228" t="s">
        <v>401</v>
      </c>
      <c r="G337" s="229" t="s">
        <v>387</v>
      </c>
      <c r="H337" s="230">
        <v>1</v>
      </c>
      <c r="I337" s="231"/>
      <c r="J337" s="232">
        <f>ROUND(I337*H337,2)</f>
        <v>0</v>
      </c>
      <c r="K337" s="228" t="s">
        <v>156</v>
      </c>
      <c r="L337" s="44"/>
      <c r="M337" s="233" t="s">
        <v>1</v>
      </c>
      <c r="N337" s="234" t="s">
        <v>38</v>
      </c>
      <c r="O337" s="91"/>
      <c r="P337" s="235">
        <f>O337*H337</f>
        <v>0</v>
      </c>
      <c r="Q337" s="235">
        <v>0</v>
      </c>
      <c r="R337" s="235">
        <f>Q337*H337</f>
        <v>0</v>
      </c>
      <c r="S337" s="235">
        <v>0</v>
      </c>
      <c r="T337" s="236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7" t="s">
        <v>402</v>
      </c>
      <c r="AT337" s="237" t="s">
        <v>152</v>
      </c>
      <c r="AU337" s="237" t="s">
        <v>83</v>
      </c>
      <c r="AY337" s="17" t="s">
        <v>150</v>
      </c>
      <c r="BE337" s="238">
        <f>IF(N337="základní",J337,0)</f>
        <v>0</v>
      </c>
      <c r="BF337" s="238">
        <f>IF(N337="snížená",J337,0)</f>
        <v>0</v>
      </c>
      <c r="BG337" s="238">
        <f>IF(N337="zákl. přenesená",J337,0)</f>
        <v>0</v>
      </c>
      <c r="BH337" s="238">
        <f>IF(N337="sníž. přenesená",J337,0)</f>
        <v>0</v>
      </c>
      <c r="BI337" s="238">
        <f>IF(N337="nulová",J337,0)</f>
        <v>0</v>
      </c>
      <c r="BJ337" s="17" t="s">
        <v>81</v>
      </c>
      <c r="BK337" s="238">
        <f>ROUND(I337*H337,2)</f>
        <v>0</v>
      </c>
      <c r="BL337" s="17" t="s">
        <v>402</v>
      </c>
      <c r="BM337" s="237" t="s">
        <v>1258</v>
      </c>
    </row>
    <row r="338" s="2" customFormat="1">
      <c r="A338" s="38"/>
      <c r="B338" s="39"/>
      <c r="C338" s="40"/>
      <c r="D338" s="239" t="s">
        <v>159</v>
      </c>
      <c r="E338" s="40"/>
      <c r="F338" s="240" t="s">
        <v>401</v>
      </c>
      <c r="G338" s="40"/>
      <c r="H338" s="40"/>
      <c r="I338" s="241"/>
      <c r="J338" s="40"/>
      <c r="K338" s="40"/>
      <c r="L338" s="44"/>
      <c r="M338" s="242"/>
      <c r="N338" s="243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159</v>
      </c>
      <c r="AU338" s="17" t="s">
        <v>83</v>
      </c>
    </row>
    <row r="339" s="2" customFormat="1">
      <c r="A339" s="38"/>
      <c r="B339" s="39"/>
      <c r="C339" s="40"/>
      <c r="D339" s="244" t="s">
        <v>161</v>
      </c>
      <c r="E339" s="40"/>
      <c r="F339" s="245" t="s">
        <v>404</v>
      </c>
      <c r="G339" s="40"/>
      <c r="H339" s="40"/>
      <c r="I339" s="241"/>
      <c r="J339" s="40"/>
      <c r="K339" s="40"/>
      <c r="L339" s="44"/>
      <c r="M339" s="242"/>
      <c r="N339" s="24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161</v>
      </c>
      <c r="AU339" s="17" t="s">
        <v>83</v>
      </c>
    </row>
    <row r="340" s="2" customFormat="1">
      <c r="A340" s="38"/>
      <c r="B340" s="39"/>
      <c r="C340" s="40"/>
      <c r="D340" s="239" t="s">
        <v>270</v>
      </c>
      <c r="E340" s="40"/>
      <c r="F340" s="288" t="s">
        <v>1259</v>
      </c>
      <c r="G340" s="40"/>
      <c r="H340" s="40"/>
      <c r="I340" s="241"/>
      <c r="J340" s="40"/>
      <c r="K340" s="40"/>
      <c r="L340" s="44"/>
      <c r="M340" s="289"/>
      <c r="N340" s="290"/>
      <c r="O340" s="291"/>
      <c r="P340" s="291"/>
      <c r="Q340" s="291"/>
      <c r="R340" s="291"/>
      <c r="S340" s="291"/>
      <c r="T340" s="2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270</v>
      </c>
      <c r="AU340" s="17" t="s">
        <v>83</v>
      </c>
    </row>
    <row r="341" s="2" customFormat="1" ht="6.96" customHeight="1">
      <c r="A341" s="38"/>
      <c r="B341" s="66"/>
      <c r="C341" s="67"/>
      <c r="D341" s="67"/>
      <c r="E341" s="67"/>
      <c r="F341" s="67"/>
      <c r="G341" s="67"/>
      <c r="H341" s="67"/>
      <c r="I341" s="67"/>
      <c r="J341" s="67"/>
      <c r="K341" s="67"/>
      <c r="L341" s="44"/>
      <c r="M341" s="38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</row>
  </sheetData>
  <sheetProtection sheet="1" autoFilter="0" formatColumns="0" formatRows="0" objects="1" scenarios="1" spinCount="100000" saltValue="GcxQ7jCSSL5CPSFoQQ16pud1XIBag5v7v60cBMaKtQOHgvrFpKy24CywpmL7Jd4bp8OgpFzEmLIL26R2XFxYZw==" hashValue="Ua1cm02FDT44Osxo1X+uaaEVJqAVOP/gV4gOfDnZnOlF1NE0mkBEqS0FvxHG/HYrGV4PlZu3RWfMeNntVj7Fpg==" algorithmName="SHA-512" password="CC35"/>
  <autoFilter ref="C132:K340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hyperlinks>
    <hyperlink ref="F138" r:id="rId1" display="https://podminky.urs.cz/item/CS_URS_2024_01/174111101"/>
    <hyperlink ref="F149" r:id="rId2" display="https://podminky.urs.cz/item/CS_URS_2024_01/181006115"/>
    <hyperlink ref="F153" r:id="rId3" display="https://podminky.urs.cz/item/CS_URS_2024_01/181111131"/>
    <hyperlink ref="F161" r:id="rId4" display="https://podminky.urs.cz/item/CS_URS_2024_01/181411121"/>
    <hyperlink ref="F170" r:id="rId5" display="https://podminky.urs.cz/item/CS_URS_2024_01/338171111"/>
    <hyperlink ref="F175" r:id="rId6" display="https://podminky.urs.cz/item/CS_URS_2024_01/348401130"/>
    <hyperlink ref="F182" r:id="rId7" display="https://podminky.urs.cz/item/CS_URS_2024_01/961031411"/>
    <hyperlink ref="F188" r:id="rId8" display="https://podminky.urs.cz/item/CS_URS_2024_01/981011315"/>
    <hyperlink ref="F195" r:id="rId9" display="https://podminky.urs.cz/item/CS_URS_2024_01/965043441"/>
    <hyperlink ref="F200" r:id="rId10" display="https://podminky.urs.cz/item/CS_URS_2024_01/962032631"/>
    <hyperlink ref="F206" r:id="rId11" display="https://podminky.urs.cz/item/CS_URS_2024_01/968062245"/>
    <hyperlink ref="F211" r:id="rId12" display="https://podminky.urs.cz/item/CS_URS_2024_01/968062455"/>
    <hyperlink ref="F217" r:id="rId13" display="https://podminky.urs.cz/item/CS_URS_2024_01/997006511"/>
    <hyperlink ref="F220" r:id="rId14" display="https://podminky.urs.cz/item/CS_URS_2024_01/997006519"/>
    <hyperlink ref="F225" r:id="rId15" display="https://podminky.urs.cz/item/CS_URS_2024_01/997013804"/>
    <hyperlink ref="F229" r:id="rId16" display="https://podminky.urs.cz/item/CS_URS_2024_01/997013811"/>
    <hyperlink ref="F233" r:id="rId17" display="https://podminky.urs.cz/item/CS_URS_2024_01/997013814"/>
    <hyperlink ref="F237" r:id="rId18" display="https://podminky.urs.cz/item/CS_URS_2024_01/997013871"/>
    <hyperlink ref="F241" r:id="rId19" display="https://podminky.urs.cz/item/CS_URS_2024_01/997013635"/>
    <hyperlink ref="F248" r:id="rId20" display="https://podminky.urs.cz/item/CS_URS_2024_01/712440833"/>
    <hyperlink ref="F253" r:id="rId21" display="https://podminky.urs.cz/item/CS_URS_2024_01/725210821"/>
    <hyperlink ref="F256" r:id="rId22" display="https://podminky.urs.cz/item/CS_URS_2024_01/725530823"/>
    <hyperlink ref="F260" r:id="rId23" display="https://podminky.urs.cz/item/CS_URS_2024_01/741211813"/>
    <hyperlink ref="F263" r:id="rId24" display="https://podminky.urs.cz/item/CS_URS_2024_01/741371841"/>
    <hyperlink ref="F267" r:id="rId25" display="https://podminky.urs.cz/item/CS_URS_2024_01/762331811"/>
    <hyperlink ref="F274" r:id="rId26" display="https://podminky.urs.cz/item/CS_URS_2024_01/762341811"/>
    <hyperlink ref="F278" r:id="rId27" display="https://podminky.urs.cz/item/CS_URS_2024_01/762731811"/>
    <hyperlink ref="F287" r:id="rId28" display="https://podminky.urs.cz/item/CS_URS_2024_01/762841812"/>
    <hyperlink ref="F292" r:id="rId29" display="https://podminky.urs.cz/item/CS_URS_2024_01/766411821"/>
    <hyperlink ref="F300" r:id="rId30" display="https://podminky.urs.cz/item/CS_URS_2024_01/766411822"/>
    <hyperlink ref="F309" r:id="rId31" display="https://podminky.urs.cz/item/CS_URS_2024_01/776201812"/>
    <hyperlink ref="F314" r:id="rId32" display="https://podminky.urs.cz/item/CS_URS_2024_01/787600802"/>
    <hyperlink ref="F332" r:id="rId33" display="https://podminky.urs.cz/item/CS_URS_2021_01/030001000"/>
    <hyperlink ref="F339" r:id="rId34" display="https://podminky.urs.cz/item/CS_URS_2024_01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83</v>
      </c>
    </row>
    <row r="4" s="1" customFormat="1" ht="24.96" customHeight="1">
      <c r="B4" s="20"/>
      <c r="D4" s="148" t="s">
        <v>112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Demolice - balíček 2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1260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1261</v>
      </c>
      <c r="G12" s="38"/>
      <c r="H12" s="38"/>
      <c r="I12" s="150" t="s">
        <v>22</v>
      </c>
      <c r="J12" s="153" t="str">
        <f>'Rekapitulace stavby'!AN8</f>
        <v>19. 4. 2024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33</v>
      </c>
      <c r="E30" s="38"/>
      <c r="F30" s="38"/>
      <c r="G30" s="38"/>
      <c r="H30" s="38"/>
      <c r="I30" s="38"/>
      <c r="J30" s="160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35</v>
      </c>
      <c r="G32" s="38"/>
      <c r="H32" s="38"/>
      <c r="I32" s="161" t="s">
        <v>34</v>
      </c>
      <c r="J32" s="161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37</v>
      </c>
      <c r="E33" s="150" t="s">
        <v>38</v>
      </c>
      <c r="F33" s="163">
        <f>ROUND((SUM(BE129:BE355)),  2)</f>
        <v>0</v>
      </c>
      <c r="G33" s="38"/>
      <c r="H33" s="38"/>
      <c r="I33" s="164">
        <v>0.20999999999999999</v>
      </c>
      <c r="J33" s="163">
        <f>ROUND(((SUM(BE129:BE355))*I33),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39</v>
      </c>
      <c r="F34" s="163">
        <f>ROUND((SUM(BF129:BF355)),  2)</f>
        <v>0</v>
      </c>
      <c r="G34" s="38"/>
      <c r="H34" s="38"/>
      <c r="I34" s="164">
        <v>0.12</v>
      </c>
      <c r="J34" s="163">
        <f>ROUND(((SUM(BF129:BF355))*I34),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40</v>
      </c>
      <c r="F35" s="163">
        <f>ROUND((SUM(BG129:BG355)),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41</v>
      </c>
      <c r="F36" s="163">
        <f>ROUND((SUM(BH129:BH355)),  2)</f>
        <v>0</v>
      </c>
      <c r="G36" s="38"/>
      <c r="H36" s="38"/>
      <c r="I36" s="164">
        <v>0.12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42</v>
      </c>
      <c r="F37" s="163">
        <f>ROUND((SUM(BI129:BI355)),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43</v>
      </c>
      <c r="E39" s="167"/>
      <c r="F39" s="167"/>
      <c r="G39" s="168" t="s">
        <v>44</v>
      </c>
      <c r="H39" s="169" t="s">
        <v>45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46</v>
      </c>
      <c r="E50" s="173"/>
      <c r="F50" s="173"/>
      <c r="G50" s="172" t="s">
        <v>47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5"/>
      <c r="J61" s="177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50</v>
      </c>
      <c r="E65" s="178"/>
      <c r="F65" s="178"/>
      <c r="G65" s="172" t="s">
        <v>51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5"/>
      <c r="J76" s="177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Demolice - balíček 2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07 - Kamensko_demolice_odbočka stavědlo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Kamensko</v>
      </c>
      <c r="G89" s="40"/>
      <c r="H89" s="40"/>
      <c r="I89" s="32" t="s">
        <v>22</v>
      </c>
      <c r="J89" s="79" t="str">
        <f>IF(J12="","",J12)</f>
        <v>19. 4. 2024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117</v>
      </c>
      <c r="D94" s="185"/>
      <c r="E94" s="185"/>
      <c r="F94" s="185"/>
      <c r="G94" s="185"/>
      <c r="H94" s="185"/>
      <c r="I94" s="185"/>
      <c r="J94" s="186" t="s">
        <v>118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119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120</v>
      </c>
    </row>
    <row r="97" s="9" customFormat="1" ht="24.96" customHeight="1">
      <c r="A97" s="9"/>
      <c r="B97" s="188"/>
      <c r="C97" s="189"/>
      <c r="D97" s="190" t="s">
        <v>121</v>
      </c>
      <c r="E97" s="191"/>
      <c r="F97" s="191"/>
      <c r="G97" s="191"/>
      <c r="H97" s="191"/>
      <c r="I97" s="191"/>
      <c r="J97" s="192">
        <f>J130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122</v>
      </c>
      <c r="E98" s="196"/>
      <c r="F98" s="196"/>
      <c r="G98" s="196"/>
      <c r="H98" s="196"/>
      <c r="I98" s="196"/>
      <c r="J98" s="197">
        <f>J131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123</v>
      </c>
      <c r="E99" s="196"/>
      <c r="F99" s="196"/>
      <c r="G99" s="196"/>
      <c r="H99" s="196"/>
      <c r="I99" s="196"/>
      <c r="J99" s="197">
        <f>J177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124</v>
      </c>
      <c r="E100" s="196"/>
      <c r="F100" s="196"/>
      <c r="G100" s="196"/>
      <c r="H100" s="196"/>
      <c r="I100" s="196"/>
      <c r="J100" s="197">
        <f>J229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8"/>
      <c r="C101" s="189"/>
      <c r="D101" s="190" t="s">
        <v>125</v>
      </c>
      <c r="E101" s="191"/>
      <c r="F101" s="191"/>
      <c r="G101" s="191"/>
      <c r="H101" s="191"/>
      <c r="I101" s="191"/>
      <c r="J101" s="192">
        <f>J269</f>
        <v>0</v>
      </c>
      <c r="K101" s="189"/>
      <c r="L101" s="19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4"/>
      <c r="C102" s="133"/>
      <c r="D102" s="195" t="s">
        <v>126</v>
      </c>
      <c r="E102" s="196"/>
      <c r="F102" s="196"/>
      <c r="G102" s="196"/>
      <c r="H102" s="196"/>
      <c r="I102" s="196"/>
      <c r="J102" s="197">
        <f>J270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4"/>
      <c r="C103" s="133"/>
      <c r="D103" s="195" t="s">
        <v>127</v>
      </c>
      <c r="E103" s="196"/>
      <c r="F103" s="196"/>
      <c r="G103" s="196"/>
      <c r="H103" s="196"/>
      <c r="I103" s="196"/>
      <c r="J103" s="197">
        <f>J276</f>
        <v>0</v>
      </c>
      <c r="K103" s="133"/>
      <c r="L103" s="19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4"/>
      <c r="C104" s="133"/>
      <c r="D104" s="195" t="s">
        <v>128</v>
      </c>
      <c r="E104" s="196"/>
      <c r="F104" s="196"/>
      <c r="G104" s="196"/>
      <c r="H104" s="196"/>
      <c r="I104" s="196"/>
      <c r="J104" s="197">
        <f>J286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422</v>
      </c>
      <c r="E105" s="196"/>
      <c r="F105" s="196"/>
      <c r="G105" s="196"/>
      <c r="H105" s="196"/>
      <c r="I105" s="196"/>
      <c r="J105" s="197">
        <f>J296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983</v>
      </c>
      <c r="E106" s="196"/>
      <c r="F106" s="196"/>
      <c r="G106" s="196"/>
      <c r="H106" s="196"/>
      <c r="I106" s="196"/>
      <c r="J106" s="197">
        <f>J322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423</v>
      </c>
      <c r="E107" s="196"/>
      <c r="F107" s="196"/>
      <c r="G107" s="196"/>
      <c r="H107" s="196"/>
      <c r="I107" s="196"/>
      <c r="J107" s="197">
        <f>J328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8"/>
      <c r="C108" s="189"/>
      <c r="D108" s="190" t="s">
        <v>131</v>
      </c>
      <c r="E108" s="191"/>
      <c r="F108" s="191"/>
      <c r="G108" s="191"/>
      <c r="H108" s="191"/>
      <c r="I108" s="191"/>
      <c r="J108" s="192">
        <f>J339</f>
        <v>0</v>
      </c>
      <c r="K108" s="189"/>
      <c r="L108" s="19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8"/>
      <c r="C109" s="189"/>
      <c r="D109" s="190" t="s">
        <v>132</v>
      </c>
      <c r="E109" s="191"/>
      <c r="F109" s="191"/>
      <c r="G109" s="191"/>
      <c r="H109" s="191"/>
      <c r="I109" s="191"/>
      <c r="J109" s="192">
        <f>J344</f>
        <v>0</v>
      </c>
      <c r="K109" s="189"/>
      <c r="L109" s="19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135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3" t="str">
        <f>E7</f>
        <v>Demolice - balíček 2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113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07 - Kamensko_demolice_odbočka stavědlo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Kamensko</v>
      </c>
      <c r="G123" s="40"/>
      <c r="H123" s="40"/>
      <c r="I123" s="32" t="s">
        <v>22</v>
      </c>
      <c r="J123" s="79" t="str">
        <f>IF(J12="","",J12)</f>
        <v>19. 4. 2024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9"/>
      <c r="B128" s="200"/>
      <c r="C128" s="201" t="s">
        <v>136</v>
      </c>
      <c r="D128" s="202" t="s">
        <v>58</v>
      </c>
      <c r="E128" s="202" t="s">
        <v>54</v>
      </c>
      <c r="F128" s="202" t="s">
        <v>55</v>
      </c>
      <c r="G128" s="202" t="s">
        <v>137</v>
      </c>
      <c r="H128" s="202" t="s">
        <v>138</v>
      </c>
      <c r="I128" s="202" t="s">
        <v>139</v>
      </c>
      <c r="J128" s="202" t="s">
        <v>118</v>
      </c>
      <c r="K128" s="203" t="s">
        <v>140</v>
      </c>
      <c r="L128" s="204"/>
      <c r="M128" s="100" t="s">
        <v>1</v>
      </c>
      <c r="N128" s="101" t="s">
        <v>37</v>
      </c>
      <c r="O128" s="101" t="s">
        <v>141</v>
      </c>
      <c r="P128" s="101" t="s">
        <v>142</v>
      </c>
      <c r="Q128" s="101" t="s">
        <v>143</v>
      </c>
      <c r="R128" s="101" t="s">
        <v>144</v>
      </c>
      <c r="S128" s="101" t="s">
        <v>145</v>
      </c>
      <c r="T128" s="102" t="s">
        <v>146</v>
      </c>
      <c r="U128" s="199"/>
      <c r="V128" s="199"/>
      <c r="W128" s="199"/>
      <c r="X128" s="199"/>
      <c r="Y128" s="199"/>
      <c r="Z128" s="199"/>
      <c r="AA128" s="199"/>
      <c r="AB128" s="199"/>
      <c r="AC128" s="199"/>
      <c r="AD128" s="199"/>
      <c r="AE128" s="199"/>
    </row>
    <row r="129" s="2" customFormat="1" ht="22.8" customHeight="1">
      <c r="A129" s="38"/>
      <c r="B129" s="39"/>
      <c r="C129" s="107" t="s">
        <v>147</v>
      </c>
      <c r="D129" s="40"/>
      <c r="E129" s="40"/>
      <c r="F129" s="40"/>
      <c r="G129" s="40"/>
      <c r="H129" s="40"/>
      <c r="I129" s="40"/>
      <c r="J129" s="205">
        <f>BK129</f>
        <v>0</v>
      </c>
      <c r="K129" s="40"/>
      <c r="L129" s="44"/>
      <c r="M129" s="103"/>
      <c r="N129" s="206"/>
      <c r="O129" s="104"/>
      <c r="P129" s="207">
        <f>P130+P269+P339+P344</f>
        <v>0</v>
      </c>
      <c r="Q129" s="104"/>
      <c r="R129" s="207">
        <f>R130+R269+R339+R344</f>
        <v>39.877200000000002</v>
      </c>
      <c r="S129" s="104"/>
      <c r="T129" s="208">
        <f>T130+T269+T339+T344</f>
        <v>65.316452600000005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120</v>
      </c>
      <c r="BK129" s="209">
        <f>BK130+BK269+BK339+BK344</f>
        <v>0</v>
      </c>
    </row>
    <row r="130" s="12" customFormat="1" ht="25.92" customHeight="1">
      <c r="A130" s="12"/>
      <c r="B130" s="210"/>
      <c r="C130" s="211"/>
      <c r="D130" s="212" t="s">
        <v>72</v>
      </c>
      <c r="E130" s="213" t="s">
        <v>148</v>
      </c>
      <c r="F130" s="213" t="s">
        <v>149</v>
      </c>
      <c r="G130" s="211"/>
      <c r="H130" s="211"/>
      <c r="I130" s="214"/>
      <c r="J130" s="215">
        <f>BK130</f>
        <v>0</v>
      </c>
      <c r="K130" s="211"/>
      <c r="L130" s="216"/>
      <c r="M130" s="217"/>
      <c r="N130" s="218"/>
      <c r="O130" s="218"/>
      <c r="P130" s="219">
        <f>P131+P177+P229</f>
        <v>0</v>
      </c>
      <c r="Q130" s="218"/>
      <c r="R130" s="219">
        <f>R131+R177+R229</f>
        <v>39.877200000000002</v>
      </c>
      <c r="S130" s="218"/>
      <c r="T130" s="220">
        <f>T131+T177+T229</f>
        <v>63.728276000000008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81</v>
      </c>
      <c r="AT130" s="222" t="s">
        <v>72</v>
      </c>
      <c r="AU130" s="222" t="s">
        <v>73</v>
      </c>
      <c r="AY130" s="221" t="s">
        <v>150</v>
      </c>
      <c r="BK130" s="223">
        <f>BK131+BK177+BK229</f>
        <v>0</v>
      </c>
    </row>
    <row r="131" s="12" customFormat="1" ht="22.8" customHeight="1">
      <c r="A131" s="12"/>
      <c r="B131" s="210"/>
      <c r="C131" s="211"/>
      <c r="D131" s="212" t="s">
        <v>72</v>
      </c>
      <c r="E131" s="224" t="s">
        <v>81</v>
      </c>
      <c r="F131" s="224" t="s">
        <v>151</v>
      </c>
      <c r="G131" s="211"/>
      <c r="H131" s="211"/>
      <c r="I131" s="214"/>
      <c r="J131" s="225">
        <f>BK131</f>
        <v>0</v>
      </c>
      <c r="K131" s="211"/>
      <c r="L131" s="216"/>
      <c r="M131" s="217"/>
      <c r="N131" s="218"/>
      <c r="O131" s="218"/>
      <c r="P131" s="219">
        <f>SUM(P132:P176)</f>
        <v>0</v>
      </c>
      <c r="Q131" s="218"/>
      <c r="R131" s="219">
        <f>SUM(R132:R176)</f>
        <v>39.877200000000002</v>
      </c>
      <c r="S131" s="218"/>
      <c r="T131" s="220">
        <f>SUM(T132:T176)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81</v>
      </c>
      <c r="AT131" s="222" t="s">
        <v>72</v>
      </c>
      <c r="AU131" s="222" t="s">
        <v>81</v>
      </c>
      <c r="AY131" s="221" t="s">
        <v>150</v>
      </c>
      <c r="BK131" s="223">
        <f>SUM(BK132:BK176)</f>
        <v>0</v>
      </c>
    </row>
    <row r="132" s="2" customFormat="1" ht="33" customHeight="1">
      <c r="A132" s="38"/>
      <c r="B132" s="39"/>
      <c r="C132" s="226" t="s">
        <v>81</v>
      </c>
      <c r="D132" s="226" t="s">
        <v>152</v>
      </c>
      <c r="E132" s="227" t="s">
        <v>603</v>
      </c>
      <c r="F132" s="228" t="s">
        <v>604</v>
      </c>
      <c r="G132" s="229" t="s">
        <v>176</v>
      </c>
      <c r="H132" s="230">
        <v>20</v>
      </c>
      <c r="I132" s="231"/>
      <c r="J132" s="232">
        <f>ROUND(I132*H132,2)</f>
        <v>0</v>
      </c>
      <c r="K132" s="228" t="s">
        <v>156</v>
      </c>
      <c r="L132" s="44"/>
      <c r="M132" s="233" t="s">
        <v>1</v>
      </c>
      <c r="N132" s="234" t="s">
        <v>38</v>
      </c>
      <c r="O132" s="91"/>
      <c r="P132" s="235">
        <f>O132*H132</f>
        <v>0</v>
      </c>
      <c r="Q132" s="235">
        <v>0</v>
      </c>
      <c r="R132" s="235">
        <f>Q132*H132</f>
        <v>0</v>
      </c>
      <c r="S132" s="235">
        <v>0</v>
      </c>
      <c r="T132" s="23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7" t="s">
        <v>157</v>
      </c>
      <c r="AT132" s="237" t="s">
        <v>152</v>
      </c>
      <c r="AU132" s="237" t="s">
        <v>83</v>
      </c>
      <c r="AY132" s="17" t="s">
        <v>150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17" t="s">
        <v>81</v>
      </c>
      <c r="BK132" s="238">
        <f>ROUND(I132*H132,2)</f>
        <v>0</v>
      </c>
      <c r="BL132" s="17" t="s">
        <v>157</v>
      </c>
      <c r="BM132" s="237" t="s">
        <v>1262</v>
      </c>
    </row>
    <row r="133" s="2" customFormat="1">
      <c r="A133" s="38"/>
      <c r="B133" s="39"/>
      <c r="C133" s="40"/>
      <c r="D133" s="239" t="s">
        <v>159</v>
      </c>
      <c r="E133" s="40"/>
      <c r="F133" s="240" t="s">
        <v>606</v>
      </c>
      <c r="G133" s="40"/>
      <c r="H133" s="40"/>
      <c r="I133" s="241"/>
      <c r="J133" s="40"/>
      <c r="K133" s="40"/>
      <c r="L133" s="44"/>
      <c r="M133" s="242"/>
      <c r="N133" s="24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159</v>
      </c>
      <c r="AU133" s="17" t="s">
        <v>83</v>
      </c>
    </row>
    <row r="134" s="2" customFormat="1">
      <c r="A134" s="38"/>
      <c r="B134" s="39"/>
      <c r="C134" s="40"/>
      <c r="D134" s="244" t="s">
        <v>161</v>
      </c>
      <c r="E134" s="40"/>
      <c r="F134" s="245" t="s">
        <v>607</v>
      </c>
      <c r="G134" s="40"/>
      <c r="H134" s="40"/>
      <c r="I134" s="241"/>
      <c r="J134" s="40"/>
      <c r="K134" s="40"/>
      <c r="L134" s="44"/>
      <c r="M134" s="242"/>
      <c r="N134" s="24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161</v>
      </c>
      <c r="AU134" s="17" t="s">
        <v>83</v>
      </c>
    </row>
    <row r="135" s="13" customFormat="1">
      <c r="A135" s="13"/>
      <c r="B135" s="246"/>
      <c r="C135" s="247"/>
      <c r="D135" s="239" t="s">
        <v>163</v>
      </c>
      <c r="E135" s="248" t="s">
        <v>1</v>
      </c>
      <c r="F135" s="249" t="s">
        <v>1263</v>
      </c>
      <c r="G135" s="247"/>
      <c r="H135" s="250">
        <v>20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6" t="s">
        <v>163</v>
      </c>
      <c r="AU135" s="256" t="s">
        <v>83</v>
      </c>
      <c r="AV135" s="13" t="s">
        <v>83</v>
      </c>
      <c r="AW135" s="13" t="s">
        <v>30</v>
      </c>
      <c r="AX135" s="13" t="s">
        <v>73</v>
      </c>
      <c r="AY135" s="256" t="s">
        <v>150</v>
      </c>
    </row>
    <row r="136" s="14" customFormat="1">
      <c r="A136" s="14"/>
      <c r="B136" s="257"/>
      <c r="C136" s="258"/>
      <c r="D136" s="239" t="s">
        <v>163</v>
      </c>
      <c r="E136" s="259" t="s">
        <v>1</v>
      </c>
      <c r="F136" s="260" t="s">
        <v>165</v>
      </c>
      <c r="G136" s="258"/>
      <c r="H136" s="261">
        <v>20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163</v>
      </c>
      <c r="AU136" s="267" t="s">
        <v>83</v>
      </c>
      <c r="AV136" s="14" t="s">
        <v>157</v>
      </c>
      <c r="AW136" s="14" t="s">
        <v>30</v>
      </c>
      <c r="AX136" s="14" t="s">
        <v>81</v>
      </c>
      <c r="AY136" s="267" t="s">
        <v>150</v>
      </c>
    </row>
    <row r="137" s="2" customFormat="1" ht="24.15" customHeight="1">
      <c r="A137" s="38"/>
      <c r="B137" s="39"/>
      <c r="C137" s="226" t="s">
        <v>83</v>
      </c>
      <c r="D137" s="226" t="s">
        <v>152</v>
      </c>
      <c r="E137" s="227" t="s">
        <v>803</v>
      </c>
      <c r="F137" s="228" t="s">
        <v>804</v>
      </c>
      <c r="G137" s="229" t="s">
        <v>176</v>
      </c>
      <c r="H137" s="230">
        <v>20</v>
      </c>
      <c r="I137" s="231"/>
      <c r="J137" s="232">
        <f>ROUND(I137*H137,2)</f>
        <v>0</v>
      </c>
      <c r="K137" s="228" t="s">
        <v>156</v>
      </c>
      <c r="L137" s="44"/>
      <c r="M137" s="233" t="s">
        <v>1</v>
      </c>
      <c r="N137" s="234" t="s">
        <v>38</v>
      </c>
      <c r="O137" s="91"/>
      <c r="P137" s="235">
        <f>O137*H137</f>
        <v>0</v>
      </c>
      <c r="Q137" s="235">
        <v>0</v>
      </c>
      <c r="R137" s="235">
        <f>Q137*H137</f>
        <v>0</v>
      </c>
      <c r="S137" s="235">
        <v>0</v>
      </c>
      <c r="T137" s="23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7" t="s">
        <v>157</v>
      </c>
      <c r="AT137" s="237" t="s">
        <v>152</v>
      </c>
      <c r="AU137" s="237" t="s">
        <v>83</v>
      </c>
      <c r="AY137" s="17" t="s">
        <v>150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17" t="s">
        <v>81</v>
      </c>
      <c r="BK137" s="238">
        <f>ROUND(I137*H137,2)</f>
        <v>0</v>
      </c>
      <c r="BL137" s="17" t="s">
        <v>157</v>
      </c>
      <c r="BM137" s="237" t="s">
        <v>1264</v>
      </c>
    </row>
    <row r="138" s="2" customFormat="1">
      <c r="A138" s="38"/>
      <c r="B138" s="39"/>
      <c r="C138" s="40"/>
      <c r="D138" s="239" t="s">
        <v>159</v>
      </c>
      <c r="E138" s="40"/>
      <c r="F138" s="240" t="s">
        <v>806</v>
      </c>
      <c r="G138" s="40"/>
      <c r="H138" s="40"/>
      <c r="I138" s="241"/>
      <c r="J138" s="40"/>
      <c r="K138" s="40"/>
      <c r="L138" s="44"/>
      <c r="M138" s="242"/>
      <c r="N138" s="243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159</v>
      </c>
      <c r="AU138" s="17" t="s">
        <v>83</v>
      </c>
    </row>
    <row r="139" s="2" customFormat="1">
      <c r="A139" s="38"/>
      <c r="B139" s="39"/>
      <c r="C139" s="40"/>
      <c r="D139" s="244" t="s">
        <v>161</v>
      </c>
      <c r="E139" s="40"/>
      <c r="F139" s="245" t="s">
        <v>807</v>
      </c>
      <c r="G139" s="40"/>
      <c r="H139" s="40"/>
      <c r="I139" s="241"/>
      <c r="J139" s="40"/>
      <c r="K139" s="40"/>
      <c r="L139" s="44"/>
      <c r="M139" s="242"/>
      <c r="N139" s="243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161</v>
      </c>
      <c r="AU139" s="17" t="s">
        <v>83</v>
      </c>
    </row>
    <row r="140" s="13" customFormat="1">
      <c r="A140" s="13"/>
      <c r="B140" s="246"/>
      <c r="C140" s="247"/>
      <c r="D140" s="239" t="s">
        <v>163</v>
      </c>
      <c r="E140" s="248" t="s">
        <v>1</v>
      </c>
      <c r="F140" s="249" t="s">
        <v>1263</v>
      </c>
      <c r="G140" s="247"/>
      <c r="H140" s="250">
        <v>20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6" t="s">
        <v>163</v>
      </c>
      <c r="AU140" s="256" t="s">
        <v>83</v>
      </c>
      <c r="AV140" s="13" t="s">
        <v>83</v>
      </c>
      <c r="AW140" s="13" t="s">
        <v>30</v>
      </c>
      <c r="AX140" s="13" t="s">
        <v>81</v>
      </c>
      <c r="AY140" s="256" t="s">
        <v>150</v>
      </c>
    </row>
    <row r="141" s="2" customFormat="1" ht="24.15" customHeight="1">
      <c r="A141" s="38"/>
      <c r="B141" s="39"/>
      <c r="C141" s="226" t="s">
        <v>173</v>
      </c>
      <c r="D141" s="226" t="s">
        <v>152</v>
      </c>
      <c r="E141" s="227" t="s">
        <v>153</v>
      </c>
      <c r="F141" s="228" t="s">
        <v>154</v>
      </c>
      <c r="G141" s="229" t="s">
        <v>155</v>
      </c>
      <c r="H141" s="230">
        <v>12.534000000000001</v>
      </c>
      <c r="I141" s="231"/>
      <c r="J141" s="232">
        <f>ROUND(I141*H141,2)</f>
        <v>0</v>
      </c>
      <c r="K141" s="228" t="s">
        <v>156</v>
      </c>
      <c r="L141" s="44"/>
      <c r="M141" s="233" t="s">
        <v>1</v>
      </c>
      <c r="N141" s="234" t="s">
        <v>38</v>
      </c>
      <c r="O141" s="91"/>
      <c r="P141" s="235">
        <f>O141*H141</f>
        <v>0</v>
      </c>
      <c r="Q141" s="235">
        <v>0</v>
      </c>
      <c r="R141" s="235">
        <f>Q141*H141</f>
        <v>0</v>
      </c>
      <c r="S141" s="235">
        <v>0</v>
      </c>
      <c r="T141" s="23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7" t="s">
        <v>157</v>
      </c>
      <c r="AT141" s="237" t="s">
        <v>152</v>
      </c>
      <c r="AU141" s="237" t="s">
        <v>83</v>
      </c>
      <c r="AY141" s="17" t="s">
        <v>150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17" t="s">
        <v>81</v>
      </c>
      <c r="BK141" s="238">
        <f>ROUND(I141*H141,2)</f>
        <v>0</v>
      </c>
      <c r="BL141" s="17" t="s">
        <v>157</v>
      </c>
      <c r="BM141" s="237" t="s">
        <v>1265</v>
      </c>
    </row>
    <row r="142" s="2" customFormat="1">
      <c r="A142" s="38"/>
      <c r="B142" s="39"/>
      <c r="C142" s="40"/>
      <c r="D142" s="239" t="s">
        <v>159</v>
      </c>
      <c r="E142" s="40"/>
      <c r="F142" s="240" t="s">
        <v>160</v>
      </c>
      <c r="G142" s="40"/>
      <c r="H142" s="40"/>
      <c r="I142" s="241"/>
      <c r="J142" s="40"/>
      <c r="K142" s="40"/>
      <c r="L142" s="44"/>
      <c r="M142" s="242"/>
      <c r="N142" s="24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159</v>
      </c>
      <c r="AU142" s="17" t="s">
        <v>83</v>
      </c>
    </row>
    <row r="143" s="2" customFormat="1">
      <c r="A143" s="38"/>
      <c r="B143" s="39"/>
      <c r="C143" s="40"/>
      <c r="D143" s="244" t="s">
        <v>161</v>
      </c>
      <c r="E143" s="40"/>
      <c r="F143" s="245" t="s">
        <v>162</v>
      </c>
      <c r="G143" s="40"/>
      <c r="H143" s="40"/>
      <c r="I143" s="241"/>
      <c r="J143" s="40"/>
      <c r="K143" s="40"/>
      <c r="L143" s="44"/>
      <c r="M143" s="242"/>
      <c r="N143" s="24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161</v>
      </c>
      <c r="AU143" s="17" t="s">
        <v>83</v>
      </c>
    </row>
    <row r="144" s="15" customFormat="1">
      <c r="A144" s="15"/>
      <c r="B144" s="278"/>
      <c r="C144" s="279"/>
      <c r="D144" s="239" t="s">
        <v>163</v>
      </c>
      <c r="E144" s="280" t="s">
        <v>1</v>
      </c>
      <c r="F144" s="281" t="s">
        <v>809</v>
      </c>
      <c r="G144" s="279"/>
      <c r="H144" s="280" t="s">
        <v>1</v>
      </c>
      <c r="I144" s="282"/>
      <c r="J144" s="279"/>
      <c r="K144" s="279"/>
      <c r="L144" s="283"/>
      <c r="M144" s="284"/>
      <c r="N144" s="285"/>
      <c r="O144" s="285"/>
      <c r="P144" s="285"/>
      <c r="Q144" s="285"/>
      <c r="R144" s="285"/>
      <c r="S144" s="285"/>
      <c r="T144" s="28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7" t="s">
        <v>163</v>
      </c>
      <c r="AU144" s="287" t="s">
        <v>83</v>
      </c>
      <c r="AV144" s="15" t="s">
        <v>81</v>
      </c>
      <c r="AW144" s="15" t="s">
        <v>30</v>
      </c>
      <c r="AX144" s="15" t="s">
        <v>73</v>
      </c>
      <c r="AY144" s="287" t="s">
        <v>150</v>
      </c>
    </row>
    <row r="145" s="13" customFormat="1">
      <c r="A145" s="13"/>
      <c r="B145" s="246"/>
      <c r="C145" s="247"/>
      <c r="D145" s="239" t="s">
        <v>163</v>
      </c>
      <c r="E145" s="248" t="s">
        <v>1</v>
      </c>
      <c r="F145" s="249" t="s">
        <v>193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163</v>
      </c>
      <c r="AU145" s="256" t="s">
        <v>83</v>
      </c>
      <c r="AV145" s="13" t="s">
        <v>83</v>
      </c>
      <c r="AW145" s="13" t="s">
        <v>30</v>
      </c>
      <c r="AX145" s="13" t="s">
        <v>73</v>
      </c>
      <c r="AY145" s="256" t="s">
        <v>150</v>
      </c>
    </row>
    <row r="146" s="15" customFormat="1">
      <c r="A146" s="15"/>
      <c r="B146" s="278"/>
      <c r="C146" s="279"/>
      <c r="D146" s="239" t="s">
        <v>163</v>
      </c>
      <c r="E146" s="280" t="s">
        <v>1</v>
      </c>
      <c r="F146" s="281" t="s">
        <v>1266</v>
      </c>
      <c r="G146" s="279"/>
      <c r="H146" s="280" t="s">
        <v>1</v>
      </c>
      <c r="I146" s="282"/>
      <c r="J146" s="279"/>
      <c r="K146" s="279"/>
      <c r="L146" s="283"/>
      <c r="M146" s="284"/>
      <c r="N146" s="285"/>
      <c r="O146" s="285"/>
      <c r="P146" s="285"/>
      <c r="Q146" s="285"/>
      <c r="R146" s="285"/>
      <c r="S146" s="285"/>
      <c r="T146" s="28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87" t="s">
        <v>163</v>
      </c>
      <c r="AU146" s="287" t="s">
        <v>83</v>
      </c>
      <c r="AV146" s="15" t="s">
        <v>81</v>
      </c>
      <c r="AW146" s="15" t="s">
        <v>30</v>
      </c>
      <c r="AX146" s="15" t="s">
        <v>73</v>
      </c>
      <c r="AY146" s="287" t="s">
        <v>150</v>
      </c>
    </row>
    <row r="147" s="13" customFormat="1">
      <c r="A147" s="13"/>
      <c r="B147" s="246"/>
      <c r="C147" s="247"/>
      <c r="D147" s="239" t="s">
        <v>163</v>
      </c>
      <c r="E147" s="248" t="s">
        <v>1</v>
      </c>
      <c r="F147" s="249" t="s">
        <v>1267</v>
      </c>
      <c r="G147" s="247"/>
      <c r="H147" s="250">
        <v>6.5339999999999998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6" t="s">
        <v>163</v>
      </c>
      <c r="AU147" s="256" t="s">
        <v>83</v>
      </c>
      <c r="AV147" s="13" t="s">
        <v>83</v>
      </c>
      <c r="AW147" s="13" t="s">
        <v>30</v>
      </c>
      <c r="AX147" s="13" t="s">
        <v>73</v>
      </c>
      <c r="AY147" s="256" t="s">
        <v>150</v>
      </c>
    </row>
    <row r="148" s="14" customFormat="1">
      <c r="A148" s="14"/>
      <c r="B148" s="257"/>
      <c r="C148" s="258"/>
      <c r="D148" s="239" t="s">
        <v>163</v>
      </c>
      <c r="E148" s="259" t="s">
        <v>1</v>
      </c>
      <c r="F148" s="260" t="s">
        <v>165</v>
      </c>
      <c r="G148" s="258"/>
      <c r="H148" s="261">
        <v>12.533999999999999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163</v>
      </c>
      <c r="AU148" s="267" t="s">
        <v>83</v>
      </c>
      <c r="AV148" s="14" t="s">
        <v>157</v>
      </c>
      <c r="AW148" s="14" t="s">
        <v>30</v>
      </c>
      <c r="AX148" s="14" t="s">
        <v>81</v>
      </c>
      <c r="AY148" s="267" t="s">
        <v>150</v>
      </c>
    </row>
    <row r="149" s="2" customFormat="1" ht="16.5" customHeight="1">
      <c r="A149" s="38"/>
      <c r="B149" s="39"/>
      <c r="C149" s="268" t="s">
        <v>157</v>
      </c>
      <c r="D149" s="268" t="s">
        <v>166</v>
      </c>
      <c r="E149" s="269" t="s">
        <v>167</v>
      </c>
      <c r="F149" s="270" t="s">
        <v>168</v>
      </c>
      <c r="G149" s="271" t="s">
        <v>169</v>
      </c>
      <c r="H149" s="272">
        <v>30.082000000000001</v>
      </c>
      <c r="I149" s="273"/>
      <c r="J149" s="274">
        <f>ROUND(I149*H149,2)</f>
        <v>0</v>
      </c>
      <c r="K149" s="270" t="s">
        <v>156</v>
      </c>
      <c r="L149" s="275"/>
      <c r="M149" s="276" t="s">
        <v>1</v>
      </c>
      <c r="N149" s="277" t="s">
        <v>38</v>
      </c>
      <c r="O149" s="91"/>
      <c r="P149" s="235">
        <f>O149*H149</f>
        <v>0</v>
      </c>
      <c r="Q149" s="235">
        <v>1</v>
      </c>
      <c r="R149" s="235">
        <f>Q149*H149</f>
        <v>30.082000000000001</v>
      </c>
      <c r="S149" s="235">
        <v>0</v>
      </c>
      <c r="T149" s="23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7" t="s">
        <v>170</v>
      </c>
      <c r="AT149" s="237" t="s">
        <v>166</v>
      </c>
      <c r="AU149" s="237" t="s">
        <v>83</v>
      </c>
      <c r="AY149" s="17" t="s">
        <v>150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17" t="s">
        <v>81</v>
      </c>
      <c r="BK149" s="238">
        <f>ROUND(I149*H149,2)</f>
        <v>0</v>
      </c>
      <c r="BL149" s="17" t="s">
        <v>157</v>
      </c>
      <c r="BM149" s="237" t="s">
        <v>1268</v>
      </c>
    </row>
    <row r="150" s="2" customFormat="1">
      <c r="A150" s="38"/>
      <c r="B150" s="39"/>
      <c r="C150" s="40"/>
      <c r="D150" s="239" t="s">
        <v>159</v>
      </c>
      <c r="E150" s="40"/>
      <c r="F150" s="240" t="s">
        <v>168</v>
      </c>
      <c r="G150" s="40"/>
      <c r="H150" s="40"/>
      <c r="I150" s="241"/>
      <c r="J150" s="40"/>
      <c r="K150" s="40"/>
      <c r="L150" s="44"/>
      <c r="M150" s="242"/>
      <c r="N150" s="24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159</v>
      </c>
      <c r="AU150" s="17" t="s">
        <v>83</v>
      </c>
    </row>
    <row r="151" s="13" customFormat="1">
      <c r="A151" s="13"/>
      <c r="B151" s="246"/>
      <c r="C151" s="247"/>
      <c r="D151" s="239" t="s">
        <v>163</v>
      </c>
      <c r="E151" s="248" t="s">
        <v>1</v>
      </c>
      <c r="F151" s="249" t="s">
        <v>1269</v>
      </c>
      <c r="G151" s="247"/>
      <c r="H151" s="250">
        <v>30.082000000000001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6" t="s">
        <v>163</v>
      </c>
      <c r="AU151" s="256" t="s">
        <v>83</v>
      </c>
      <c r="AV151" s="13" t="s">
        <v>83</v>
      </c>
      <c r="AW151" s="13" t="s">
        <v>30</v>
      </c>
      <c r="AX151" s="13" t="s">
        <v>73</v>
      </c>
      <c r="AY151" s="256" t="s">
        <v>150</v>
      </c>
    </row>
    <row r="152" s="14" customFormat="1">
      <c r="A152" s="14"/>
      <c r="B152" s="257"/>
      <c r="C152" s="258"/>
      <c r="D152" s="239" t="s">
        <v>163</v>
      </c>
      <c r="E152" s="259" t="s">
        <v>1</v>
      </c>
      <c r="F152" s="260" t="s">
        <v>165</v>
      </c>
      <c r="G152" s="258"/>
      <c r="H152" s="261">
        <v>30.082000000000001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163</v>
      </c>
      <c r="AU152" s="267" t="s">
        <v>83</v>
      </c>
      <c r="AV152" s="14" t="s">
        <v>157</v>
      </c>
      <c r="AW152" s="14" t="s">
        <v>30</v>
      </c>
      <c r="AX152" s="14" t="s">
        <v>81</v>
      </c>
      <c r="AY152" s="267" t="s">
        <v>150</v>
      </c>
    </row>
    <row r="153" s="2" customFormat="1" ht="24.15" customHeight="1">
      <c r="A153" s="38"/>
      <c r="B153" s="39"/>
      <c r="C153" s="226" t="s">
        <v>188</v>
      </c>
      <c r="D153" s="226" t="s">
        <v>152</v>
      </c>
      <c r="E153" s="227" t="s">
        <v>174</v>
      </c>
      <c r="F153" s="228" t="s">
        <v>175</v>
      </c>
      <c r="G153" s="229" t="s">
        <v>176</v>
      </c>
      <c r="H153" s="230">
        <v>60</v>
      </c>
      <c r="I153" s="231"/>
      <c r="J153" s="232">
        <f>ROUND(I153*H153,2)</f>
        <v>0</v>
      </c>
      <c r="K153" s="228" t="s">
        <v>156</v>
      </c>
      <c r="L153" s="44"/>
      <c r="M153" s="233" t="s">
        <v>1</v>
      </c>
      <c r="N153" s="234" t="s">
        <v>38</v>
      </c>
      <c r="O153" s="91"/>
      <c r="P153" s="235">
        <f>O153*H153</f>
        <v>0</v>
      </c>
      <c r="Q153" s="235">
        <v>0</v>
      </c>
      <c r="R153" s="235">
        <f>Q153*H153</f>
        <v>0</v>
      </c>
      <c r="S153" s="235">
        <v>0</v>
      </c>
      <c r="T153" s="23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7" t="s">
        <v>157</v>
      </c>
      <c r="AT153" s="237" t="s">
        <v>152</v>
      </c>
      <c r="AU153" s="237" t="s">
        <v>83</v>
      </c>
      <c r="AY153" s="17" t="s">
        <v>150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17" t="s">
        <v>81</v>
      </c>
      <c r="BK153" s="238">
        <f>ROUND(I153*H153,2)</f>
        <v>0</v>
      </c>
      <c r="BL153" s="17" t="s">
        <v>157</v>
      </c>
      <c r="BM153" s="237" t="s">
        <v>1270</v>
      </c>
    </row>
    <row r="154" s="2" customFormat="1">
      <c r="A154" s="38"/>
      <c r="B154" s="39"/>
      <c r="C154" s="40"/>
      <c r="D154" s="239" t="s">
        <v>159</v>
      </c>
      <c r="E154" s="40"/>
      <c r="F154" s="240" t="s">
        <v>178</v>
      </c>
      <c r="G154" s="40"/>
      <c r="H154" s="40"/>
      <c r="I154" s="241"/>
      <c r="J154" s="40"/>
      <c r="K154" s="40"/>
      <c r="L154" s="44"/>
      <c r="M154" s="242"/>
      <c r="N154" s="24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159</v>
      </c>
      <c r="AU154" s="17" t="s">
        <v>83</v>
      </c>
    </row>
    <row r="155" s="2" customFormat="1">
      <c r="A155" s="38"/>
      <c r="B155" s="39"/>
      <c r="C155" s="40"/>
      <c r="D155" s="244" t="s">
        <v>161</v>
      </c>
      <c r="E155" s="40"/>
      <c r="F155" s="245" t="s">
        <v>179</v>
      </c>
      <c r="G155" s="40"/>
      <c r="H155" s="40"/>
      <c r="I155" s="241"/>
      <c r="J155" s="40"/>
      <c r="K155" s="40"/>
      <c r="L155" s="44"/>
      <c r="M155" s="242"/>
      <c r="N155" s="24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161</v>
      </c>
      <c r="AU155" s="17" t="s">
        <v>83</v>
      </c>
    </row>
    <row r="156" s="13" customFormat="1">
      <c r="A156" s="13"/>
      <c r="B156" s="246"/>
      <c r="C156" s="247"/>
      <c r="D156" s="239" t="s">
        <v>163</v>
      </c>
      <c r="E156" s="248" t="s">
        <v>1</v>
      </c>
      <c r="F156" s="249" t="s">
        <v>1271</v>
      </c>
      <c r="G156" s="247"/>
      <c r="H156" s="250">
        <v>60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163</v>
      </c>
      <c r="AU156" s="256" t="s">
        <v>83</v>
      </c>
      <c r="AV156" s="13" t="s">
        <v>83</v>
      </c>
      <c r="AW156" s="13" t="s">
        <v>30</v>
      </c>
      <c r="AX156" s="13" t="s">
        <v>73</v>
      </c>
      <c r="AY156" s="256" t="s">
        <v>150</v>
      </c>
    </row>
    <row r="157" s="14" customFormat="1">
      <c r="A157" s="14"/>
      <c r="B157" s="257"/>
      <c r="C157" s="258"/>
      <c r="D157" s="239" t="s">
        <v>163</v>
      </c>
      <c r="E157" s="259" t="s">
        <v>1</v>
      </c>
      <c r="F157" s="260" t="s">
        <v>165</v>
      </c>
      <c r="G157" s="258"/>
      <c r="H157" s="261">
        <v>60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163</v>
      </c>
      <c r="AU157" s="267" t="s">
        <v>83</v>
      </c>
      <c r="AV157" s="14" t="s">
        <v>157</v>
      </c>
      <c r="AW157" s="14" t="s">
        <v>30</v>
      </c>
      <c r="AX157" s="14" t="s">
        <v>81</v>
      </c>
      <c r="AY157" s="267" t="s">
        <v>150</v>
      </c>
    </row>
    <row r="158" s="2" customFormat="1" ht="37.8" customHeight="1">
      <c r="A158" s="38"/>
      <c r="B158" s="39"/>
      <c r="C158" s="226" t="s">
        <v>193</v>
      </c>
      <c r="D158" s="226" t="s">
        <v>152</v>
      </c>
      <c r="E158" s="227" t="s">
        <v>182</v>
      </c>
      <c r="F158" s="228" t="s">
        <v>183</v>
      </c>
      <c r="G158" s="229" t="s">
        <v>176</v>
      </c>
      <c r="H158" s="230">
        <v>34.979999999999997</v>
      </c>
      <c r="I158" s="231"/>
      <c r="J158" s="232">
        <f>ROUND(I158*H158,2)</f>
        <v>0</v>
      </c>
      <c r="K158" s="228" t="s">
        <v>156</v>
      </c>
      <c r="L158" s="44"/>
      <c r="M158" s="233" t="s">
        <v>1</v>
      </c>
      <c r="N158" s="234" t="s">
        <v>38</v>
      </c>
      <c r="O158" s="91"/>
      <c r="P158" s="235">
        <f>O158*H158</f>
        <v>0</v>
      </c>
      <c r="Q158" s="235">
        <v>0</v>
      </c>
      <c r="R158" s="235">
        <f>Q158*H158</f>
        <v>0</v>
      </c>
      <c r="S158" s="235">
        <v>0</v>
      </c>
      <c r="T158" s="23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7" t="s">
        <v>157</v>
      </c>
      <c r="AT158" s="237" t="s">
        <v>152</v>
      </c>
      <c r="AU158" s="237" t="s">
        <v>83</v>
      </c>
      <c r="AY158" s="17" t="s">
        <v>150</v>
      </c>
      <c r="BE158" s="238">
        <f>IF(N158="základní",J158,0)</f>
        <v>0</v>
      </c>
      <c r="BF158" s="238">
        <f>IF(N158="snížená",J158,0)</f>
        <v>0</v>
      </c>
      <c r="BG158" s="238">
        <f>IF(N158="zákl. přenesená",J158,0)</f>
        <v>0</v>
      </c>
      <c r="BH158" s="238">
        <f>IF(N158="sníž. přenesená",J158,0)</f>
        <v>0</v>
      </c>
      <c r="BI158" s="238">
        <f>IF(N158="nulová",J158,0)</f>
        <v>0</v>
      </c>
      <c r="BJ158" s="17" t="s">
        <v>81</v>
      </c>
      <c r="BK158" s="238">
        <f>ROUND(I158*H158,2)</f>
        <v>0</v>
      </c>
      <c r="BL158" s="17" t="s">
        <v>157</v>
      </c>
      <c r="BM158" s="237" t="s">
        <v>1272</v>
      </c>
    </row>
    <row r="159" s="2" customFormat="1">
      <c r="A159" s="38"/>
      <c r="B159" s="39"/>
      <c r="C159" s="40"/>
      <c r="D159" s="239" t="s">
        <v>159</v>
      </c>
      <c r="E159" s="40"/>
      <c r="F159" s="240" t="s">
        <v>185</v>
      </c>
      <c r="G159" s="40"/>
      <c r="H159" s="40"/>
      <c r="I159" s="241"/>
      <c r="J159" s="40"/>
      <c r="K159" s="40"/>
      <c r="L159" s="44"/>
      <c r="M159" s="242"/>
      <c r="N159" s="243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159</v>
      </c>
      <c r="AU159" s="17" t="s">
        <v>83</v>
      </c>
    </row>
    <row r="160" s="2" customFormat="1">
      <c r="A160" s="38"/>
      <c r="B160" s="39"/>
      <c r="C160" s="40"/>
      <c r="D160" s="244" t="s">
        <v>161</v>
      </c>
      <c r="E160" s="40"/>
      <c r="F160" s="245" t="s">
        <v>186</v>
      </c>
      <c r="G160" s="40"/>
      <c r="H160" s="40"/>
      <c r="I160" s="241"/>
      <c r="J160" s="40"/>
      <c r="K160" s="40"/>
      <c r="L160" s="44"/>
      <c r="M160" s="242"/>
      <c r="N160" s="243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161</v>
      </c>
      <c r="AU160" s="17" t="s">
        <v>83</v>
      </c>
    </row>
    <row r="161" s="13" customFormat="1">
      <c r="A161" s="13"/>
      <c r="B161" s="246"/>
      <c r="C161" s="247"/>
      <c r="D161" s="239" t="s">
        <v>163</v>
      </c>
      <c r="E161" s="248" t="s">
        <v>1</v>
      </c>
      <c r="F161" s="249" t="s">
        <v>1273</v>
      </c>
      <c r="G161" s="247"/>
      <c r="H161" s="250">
        <v>34.979999999999997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6" t="s">
        <v>163</v>
      </c>
      <c r="AU161" s="256" t="s">
        <v>83</v>
      </c>
      <c r="AV161" s="13" t="s">
        <v>83</v>
      </c>
      <c r="AW161" s="13" t="s">
        <v>30</v>
      </c>
      <c r="AX161" s="13" t="s">
        <v>73</v>
      </c>
      <c r="AY161" s="256" t="s">
        <v>150</v>
      </c>
    </row>
    <row r="162" s="14" customFormat="1">
      <c r="A162" s="14"/>
      <c r="B162" s="257"/>
      <c r="C162" s="258"/>
      <c r="D162" s="239" t="s">
        <v>163</v>
      </c>
      <c r="E162" s="259" t="s">
        <v>1</v>
      </c>
      <c r="F162" s="260" t="s">
        <v>165</v>
      </c>
      <c r="G162" s="258"/>
      <c r="H162" s="261">
        <v>34.979999999999997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163</v>
      </c>
      <c r="AU162" s="267" t="s">
        <v>83</v>
      </c>
      <c r="AV162" s="14" t="s">
        <v>157</v>
      </c>
      <c r="AW162" s="14" t="s">
        <v>30</v>
      </c>
      <c r="AX162" s="14" t="s">
        <v>81</v>
      </c>
      <c r="AY162" s="267" t="s">
        <v>150</v>
      </c>
    </row>
    <row r="163" s="2" customFormat="1" ht="16.5" customHeight="1">
      <c r="A163" s="38"/>
      <c r="B163" s="39"/>
      <c r="C163" s="268" t="s">
        <v>199</v>
      </c>
      <c r="D163" s="268" t="s">
        <v>166</v>
      </c>
      <c r="E163" s="269" t="s">
        <v>189</v>
      </c>
      <c r="F163" s="270" t="s">
        <v>190</v>
      </c>
      <c r="G163" s="271" t="s">
        <v>169</v>
      </c>
      <c r="H163" s="272">
        <v>9.7940000000000005</v>
      </c>
      <c r="I163" s="273"/>
      <c r="J163" s="274">
        <f>ROUND(I163*H163,2)</f>
        <v>0</v>
      </c>
      <c r="K163" s="270" t="s">
        <v>156</v>
      </c>
      <c r="L163" s="275"/>
      <c r="M163" s="276" t="s">
        <v>1</v>
      </c>
      <c r="N163" s="277" t="s">
        <v>38</v>
      </c>
      <c r="O163" s="91"/>
      <c r="P163" s="235">
        <f>O163*H163</f>
        <v>0</v>
      </c>
      <c r="Q163" s="235">
        <v>1</v>
      </c>
      <c r="R163" s="235">
        <f>Q163*H163</f>
        <v>9.7940000000000005</v>
      </c>
      <c r="S163" s="235">
        <v>0</v>
      </c>
      <c r="T163" s="23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7" t="s">
        <v>170</v>
      </c>
      <c r="AT163" s="237" t="s">
        <v>166</v>
      </c>
      <c r="AU163" s="237" t="s">
        <v>83</v>
      </c>
      <c r="AY163" s="17" t="s">
        <v>150</v>
      </c>
      <c r="BE163" s="238">
        <f>IF(N163="základní",J163,0)</f>
        <v>0</v>
      </c>
      <c r="BF163" s="238">
        <f>IF(N163="snížená",J163,0)</f>
        <v>0</v>
      </c>
      <c r="BG163" s="238">
        <f>IF(N163="zákl. přenesená",J163,0)</f>
        <v>0</v>
      </c>
      <c r="BH163" s="238">
        <f>IF(N163="sníž. přenesená",J163,0)</f>
        <v>0</v>
      </c>
      <c r="BI163" s="238">
        <f>IF(N163="nulová",J163,0)</f>
        <v>0</v>
      </c>
      <c r="BJ163" s="17" t="s">
        <v>81</v>
      </c>
      <c r="BK163" s="238">
        <f>ROUND(I163*H163,2)</f>
        <v>0</v>
      </c>
      <c r="BL163" s="17" t="s">
        <v>157</v>
      </c>
      <c r="BM163" s="237" t="s">
        <v>1274</v>
      </c>
    </row>
    <row r="164" s="2" customFormat="1">
      <c r="A164" s="38"/>
      <c r="B164" s="39"/>
      <c r="C164" s="40"/>
      <c r="D164" s="239" t="s">
        <v>159</v>
      </c>
      <c r="E164" s="40"/>
      <c r="F164" s="240" t="s">
        <v>190</v>
      </c>
      <c r="G164" s="40"/>
      <c r="H164" s="40"/>
      <c r="I164" s="241"/>
      <c r="J164" s="40"/>
      <c r="K164" s="40"/>
      <c r="L164" s="44"/>
      <c r="M164" s="242"/>
      <c r="N164" s="243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159</v>
      </c>
      <c r="AU164" s="17" t="s">
        <v>83</v>
      </c>
    </row>
    <row r="165" s="13" customFormat="1">
      <c r="A165" s="13"/>
      <c r="B165" s="246"/>
      <c r="C165" s="247"/>
      <c r="D165" s="239" t="s">
        <v>163</v>
      </c>
      <c r="E165" s="248" t="s">
        <v>1</v>
      </c>
      <c r="F165" s="249" t="s">
        <v>1275</v>
      </c>
      <c r="G165" s="247"/>
      <c r="H165" s="250">
        <v>9.7940000000000005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6" t="s">
        <v>163</v>
      </c>
      <c r="AU165" s="256" t="s">
        <v>83</v>
      </c>
      <c r="AV165" s="13" t="s">
        <v>83</v>
      </c>
      <c r="AW165" s="13" t="s">
        <v>30</v>
      </c>
      <c r="AX165" s="13" t="s">
        <v>73</v>
      </c>
      <c r="AY165" s="256" t="s">
        <v>150</v>
      </c>
    </row>
    <row r="166" s="14" customFormat="1">
      <c r="A166" s="14"/>
      <c r="B166" s="257"/>
      <c r="C166" s="258"/>
      <c r="D166" s="239" t="s">
        <v>163</v>
      </c>
      <c r="E166" s="259" t="s">
        <v>1</v>
      </c>
      <c r="F166" s="260" t="s">
        <v>165</v>
      </c>
      <c r="G166" s="258"/>
      <c r="H166" s="261">
        <v>9.7940000000000005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163</v>
      </c>
      <c r="AU166" s="267" t="s">
        <v>83</v>
      </c>
      <c r="AV166" s="14" t="s">
        <v>157</v>
      </c>
      <c r="AW166" s="14" t="s">
        <v>30</v>
      </c>
      <c r="AX166" s="14" t="s">
        <v>81</v>
      </c>
      <c r="AY166" s="267" t="s">
        <v>150</v>
      </c>
    </row>
    <row r="167" s="2" customFormat="1" ht="24.15" customHeight="1">
      <c r="A167" s="38"/>
      <c r="B167" s="39"/>
      <c r="C167" s="226" t="s">
        <v>170</v>
      </c>
      <c r="D167" s="226" t="s">
        <v>152</v>
      </c>
      <c r="E167" s="227" t="s">
        <v>194</v>
      </c>
      <c r="F167" s="228" t="s">
        <v>195</v>
      </c>
      <c r="G167" s="229" t="s">
        <v>176</v>
      </c>
      <c r="H167" s="230">
        <v>60</v>
      </c>
      <c r="I167" s="231"/>
      <c r="J167" s="232">
        <f>ROUND(I167*H167,2)</f>
        <v>0</v>
      </c>
      <c r="K167" s="228" t="s">
        <v>156</v>
      </c>
      <c r="L167" s="44"/>
      <c r="M167" s="233" t="s">
        <v>1</v>
      </c>
      <c r="N167" s="234" t="s">
        <v>38</v>
      </c>
      <c r="O167" s="91"/>
      <c r="P167" s="235">
        <f>O167*H167</f>
        <v>0</v>
      </c>
      <c r="Q167" s="235">
        <v>0</v>
      </c>
      <c r="R167" s="235">
        <f>Q167*H167</f>
        <v>0</v>
      </c>
      <c r="S167" s="235">
        <v>0</v>
      </c>
      <c r="T167" s="23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7" t="s">
        <v>157</v>
      </c>
      <c r="AT167" s="237" t="s">
        <v>152</v>
      </c>
      <c r="AU167" s="237" t="s">
        <v>83</v>
      </c>
      <c r="AY167" s="17" t="s">
        <v>150</v>
      </c>
      <c r="BE167" s="238">
        <f>IF(N167="základní",J167,0)</f>
        <v>0</v>
      </c>
      <c r="BF167" s="238">
        <f>IF(N167="snížená",J167,0)</f>
        <v>0</v>
      </c>
      <c r="BG167" s="238">
        <f>IF(N167="zákl. přenesená",J167,0)</f>
        <v>0</v>
      </c>
      <c r="BH167" s="238">
        <f>IF(N167="sníž. přenesená",J167,0)</f>
        <v>0</v>
      </c>
      <c r="BI167" s="238">
        <f>IF(N167="nulová",J167,0)</f>
        <v>0</v>
      </c>
      <c r="BJ167" s="17" t="s">
        <v>81</v>
      </c>
      <c r="BK167" s="238">
        <f>ROUND(I167*H167,2)</f>
        <v>0</v>
      </c>
      <c r="BL167" s="17" t="s">
        <v>157</v>
      </c>
      <c r="BM167" s="237" t="s">
        <v>1276</v>
      </c>
    </row>
    <row r="168" s="2" customFormat="1">
      <c r="A168" s="38"/>
      <c r="B168" s="39"/>
      <c r="C168" s="40"/>
      <c r="D168" s="239" t="s">
        <v>159</v>
      </c>
      <c r="E168" s="40"/>
      <c r="F168" s="240" t="s">
        <v>197</v>
      </c>
      <c r="G168" s="40"/>
      <c r="H168" s="40"/>
      <c r="I168" s="241"/>
      <c r="J168" s="40"/>
      <c r="K168" s="40"/>
      <c r="L168" s="44"/>
      <c r="M168" s="242"/>
      <c r="N168" s="243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159</v>
      </c>
      <c r="AU168" s="17" t="s">
        <v>83</v>
      </c>
    </row>
    <row r="169" s="2" customFormat="1">
      <c r="A169" s="38"/>
      <c r="B169" s="39"/>
      <c r="C169" s="40"/>
      <c r="D169" s="244" t="s">
        <v>161</v>
      </c>
      <c r="E169" s="40"/>
      <c r="F169" s="245" t="s">
        <v>198</v>
      </c>
      <c r="G169" s="40"/>
      <c r="H169" s="40"/>
      <c r="I169" s="241"/>
      <c r="J169" s="40"/>
      <c r="K169" s="40"/>
      <c r="L169" s="44"/>
      <c r="M169" s="242"/>
      <c r="N169" s="24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161</v>
      </c>
      <c r="AU169" s="17" t="s">
        <v>83</v>
      </c>
    </row>
    <row r="170" s="13" customFormat="1">
      <c r="A170" s="13"/>
      <c r="B170" s="246"/>
      <c r="C170" s="247"/>
      <c r="D170" s="239" t="s">
        <v>163</v>
      </c>
      <c r="E170" s="248" t="s">
        <v>1</v>
      </c>
      <c r="F170" s="249" t="s">
        <v>1271</v>
      </c>
      <c r="G170" s="247"/>
      <c r="H170" s="250">
        <v>60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6" t="s">
        <v>163</v>
      </c>
      <c r="AU170" s="256" t="s">
        <v>83</v>
      </c>
      <c r="AV170" s="13" t="s">
        <v>83</v>
      </c>
      <c r="AW170" s="13" t="s">
        <v>30</v>
      </c>
      <c r="AX170" s="13" t="s">
        <v>73</v>
      </c>
      <c r="AY170" s="256" t="s">
        <v>150</v>
      </c>
    </row>
    <row r="171" s="14" customFormat="1">
      <c r="A171" s="14"/>
      <c r="B171" s="257"/>
      <c r="C171" s="258"/>
      <c r="D171" s="239" t="s">
        <v>163</v>
      </c>
      <c r="E171" s="259" t="s">
        <v>1</v>
      </c>
      <c r="F171" s="260" t="s">
        <v>165</v>
      </c>
      <c r="G171" s="258"/>
      <c r="H171" s="261">
        <v>60</v>
      </c>
      <c r="I171" s="262"/>
      <c r="J171" s="258"/>
      <c r="K171" s="258"/>
      <c r="L171" s="263"/>
      <c r="M171" s="264"/>
      <c r="N171" s="265"/>
      <c r="O171" s="265"/>
      <c r="P171" s="265"/>
      <c r="Q171" s="265"/>
      <c r="R171" s="265"/>
      <c r="S171" s="265"/>
      <c r="T171" s="26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7" t="s">
        <v>163</v>
      </c>
      <c r="AU171" s="267" t="s">
        <v>83</v>
      </c>
      <c r="AV171" s="14" t="s">
        <v>157</v>
      </c>
      <c r="AW171" s="14" t="s">
        <v>30</v>
      </c>
      <c r="AX171" s="14" t="s">
        <v>81</v>
      </c>
      <c r="AY171" s="267" t="s">
        <v>150</v>
      </c>
    </row>
    <row r="172" s="2" customFormat="1" ht="16.5" customHeight="1">
      <c r="A172" s="38"/>
      <c r="B172" s="39"/>
      <c r="C172" s="268" t="s">
        <v>206</v>
      </c>
      <c r="D172" s="268" t="s">
        <v>166</v>
      </c>
      <c r="E172" s="269" t="s">
        <v>820</v>
      </c>
      <c r="F172" s="270" t="s">
        <v>821</v>
      </c>
      <c r="G172" s="271" t="s">
        <v>202</v>
      </c>
      <c r="H172" s="272">
        <v>1.2</v>
      </c>
      <c r="I172" s="273"/>
      <c r="J172" s="274">
        <f>ROUND(I172*H172,2)</f>
        <v>0</v>
      </c>
      <c r="K172" s="270" t="s">
        <v>156</v>
      </c>
      <c r="L172" s="275"/>
      <c r="M172" s="276" t="s">
        <v>1</v>
      </c>
      <c r="N172" s="277" t="s">
        <v>38</v>
      </c>
      <c r="O172" s="91"/>
      <c r="P172" s="235">
        <f>O172*H172</f>
        <v>0</v>
      </c>
      <c r="Q172" s="235">
        <v>0.001</v>
      </c>
      <c r="R172" s="235">
        <f>Q172*H172</f>
        <v>0.0011999999999999999</v>
      </c>
      <c r="S172" s="235">
        <v>0</v>
      </c>
      <c r="T172" s="23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7" t="s">
        <v>170</v>
      </c>
      <c r="AT172" s="237" t="s">
        <v>166</v>
      </c>
      <c r="AU172" s="237" t="s">
        <v>83</v>
      </c>
      <c r="AY172" s="17" t="s">
        <v>150</v>
      </c>
      <c r="BE172" s="238">
        <f>IF(N172="základní",J172,0)</f>
        <v>0</v>
      </c>
      <c r="BF172" s="238">
        <f>IF(N172="snížená",J172,0)</f>
        <v>0</v>
      </c>
      <c r="BG172" s="238">
        <f>IF(N172="zákl. přenesená",J172,0)</f>
        <v>0</v>
      </c>
      <c r="BH172" s="238">
        <f>IF(N172="sníž. přenesená",J172,0)</f>
        <v>0</v>
      </c>
      <c r="BI172" s="238">
        <f>IF(N172="nulová",J172,0)</f>
        <v>0</v>
      </c>
      <c r="BJ172" s="17" t="s">
        <v>81</v>
      </c>
      <c r="BK172" s="238">
        <f>ROUND(I172*H172,2)</f>
        <v>0</v>
      </c>
      <c r="BL172" s="17" t="s">
        <v>157</v>
      </c>
      <c r="BM172" s="237" t="s">
        <v>1277</v>
      </c>
    </row>
    <row r="173" s="2" customFormat="1">
      <c r="A173" s="38"/>
      <c r="B173" s="39"/>
      <c r="C173" s="40"/>
      <c r="D173" s="239" t="s">
        <v>159</v>
      </c>
      <c r="E173" s="40"/>
      <c r="F173" s="240" t="s">
        <v>821</v>
      </c>
      <c r="G173" s="40"/>
      <c r="H173" s="40"/>
      <c r="I173" s="241"/>
      <c r="J173" s="40"/>
      <c r="K173" s="40"/>
      <c r="L173" s="44"/>
      <c r="M173" s="242"/>
      <c r="N173" s="243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159</v>
      </c>
      <c r="AU173" s="17" t="s">
        <v>83</v>
      </c>
    </row>
    <row r="174" s="15" customFormat="1">
      <c r="A174" s="15"/>
      <c r="B174" s="278"/>
      <c r="C174" s="279"/>
      <c r="D174" s="239" t="s">
        <v>163</v>
      </c>
      <c r="E174" s="280" t="s">
        <v>1</v>
      </c>
      <c r="F174" s="281" t="s">
        <v>204</v>
      </c>
      <c r="G174" s="279"/>
      <c r="H174" s="280" t="s">
        <v>1</v>
      </c>
      <c r="I174" s="282"/>
      <c r="J174" s="279"/>
      <c r="K174" s="279"/>
      <c r="L174" s="283"/>
      <c r="M174" s="284"/>
      <c r="N174" s="285"/>
      <c r="O174" s="285"/>
      <c r="P174" s="285"/>
      <c r="Q174" s="285"/>
      <c r="R174" s="285"/>
      <c r="S174" s="285"/>
      <c r="T174" s="28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87" t="s">
        <v>163</v>
      </c>
      <c r="AU174" s="287" t="s">
        <v>83</v>
      </c>
      <c r="AV174" s="15" t="s">
        <v>81</v>
      </c>
      <c r="AW174" s="15" t="s">
        <v>30</v>
      </c>
      <c r="AX174" s="15" t="s">
        <v>73</v>
      </c>
      <c r="AY174" s="287" t="s">
        <v>150</v>
      </c>
    </row>
    <row r="175" s="13" customFormat="1">
      <c r="A175" s="13"/>
      <c r="B175" s="246"/>
      <c r="C175" s="247"/>
      <c r="D175" s="239" t="s">
        <v>163</v>
      </c>
      <c r="E175" s="248" t="s">
        <v>1</v>
      </c>
      <c r="F175" s="249" t="s">
        <v>1278</v>
      </c>
      <c r="G175" s="247"/>
      <c r="H175" s="250">
        <v>1.2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6" t="s">
        <v>163</v>
      </c>
      <c r="AU175" s="256" t="s">
        <v>83</v>
      </c>
      <c r="AV175" s="13" t="s">
        <v>83</v>
      </c>
      <c r="AW175" s="13" t="s">
        <v>30</v>
      </c>
      <c r="AX175" s="13" t="s">
        <v>73</v>
      </c>
      <c r="AY175" s="256" t="s">
        <v>150</v>
      </c>
    </row>
    <row r="176" s="14" customFormat="1">
      <c r="A176" s="14"/>
      <c r="B176" s="257"/>
      <c r="C176" s="258"/>
      <c r="D176" s="239" t="s">
        <v>163</v>
      </c>
      <c r="E176" s="259" t="s">
        <v>1</v>
      </c>
      <c r="F176" s="260" t="s">
        <v>165</v>
      </c>
      <c r="G176" s="258"/>
      <c r="H176" s="261">
        <v>1.2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163</v>
      </c>
      <c r="AU176" s="267" t="s">
        <v>83</v>
      </c>
      <c r="AV176" s="14" t="s">
        <v>157</v>
      </c>
      <c r="AW176" s="14" t="s">
        <v>30</v>
      </c>
      <c r="AX176" s="14" t="s">
        <v>81</v>
      </c>
      <c r="AY176" s="267" t="s">
        <v>150</v>
      </c>
    </row>
    <row r="177" s="12" customFormat="1" ht="22.8" customHeight="1">
      <c r="A177" s="12"/>
      <c r="B177" s="210"/>
      <c r="C177" s="211"/>
      <c r="D177" s="212" t="s">
        <v>72</v>
      </c>
      <c r="E177" s="224" t="s">
        <v>206</v>
      </c>
      <c r="F177" s="224" t="s">
        <v>207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SUM(P178:P228)</f>
        <v>0</v>
      </c>
      <c r="Q177" s="218"/>
      <c r="R177" s="219">
        <f>SUM(R178:R228)</f>
        <v>0</v>
      </c>
      <c r="S177" s="218"/>
      <c r="T177" s="220">
        <f>SUM(T178:T228)</f>
        <v>63.728276000000008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81</v>
      </c>
      <c r="AT177" s="222" t="s">
        <v>72</v>
      </c>
      <c r="AU177" s="222" t="s">
        <v>81</v>
      </c>
      <c r="AY177" s="221" t="s">
        <v>150</v>
      </c>
      <c r="BK177" s="223">
        <f>SUM(BK178:BK228)</f>
        <v>0</v>
      </c>
    </row>
    <row r="178" s="2" customFormat="1" ht="24.15" customHeight="1">
      <c r="A178" s="38"/>
      <c r="B178" s="39"/>
      <c r="C178" s="226" t="s">
        <v>221</v>
      </c>
      <c r="D178" s="226" t="s">
        <v>152</v>
      </c>
      <c r="E178" s="227" t="s">
        <v>1279</v>
      </c>
      <c r="F178" s="228" t="s">
        <v>1280</v>
      </c>
      <c r="G178" s="229" t="s">
        <v>322</v>
      </c>
      <c r="H178" s="230">
        <v>5</v>
      </c>
      <c r="I178" s="231"/>
      <c r="J178" s="232">
        <f>ROUND(I178*H178,2)</f>
        <v>0</v>
      </c>
      <c r="K178" s="228" t="s">
        <v>156</v>
      </c>
      <c r="L178" s="44"/>
      <c r="M178" s="233" t="s">
        <v>1</v>
      </c>
      <c r="N178" s="234" t="s">
        <v>38</v>
      </c>
      <c r="O178" s="91"/>
      <c r="P178" s="235">
        <f>O178*H178</f>
        <v>0</v>
      </c>
      <c r="Q178" s="235">
        <v>0</v>
      </c>
      <c r="R178" s="235">
        <f>Q178*H178</f>
        <v>0</v>
      </c>
      <c r="S178" s="235">
        <v>0.0030000000000000001</v>
      </c>
      <c r="T178" s="236">
        <f>S178*H178</f>
        <v>0.014999999999999999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7" t="s">
        <v>157</v>
      </c>
      <c r="AT178" s="237" t="s">
        <v>152</v>
      </c>
      <c r="AU178" s="237" t="s">
        <v>83</v>
      </c>
      <c r="AY178" s="17" t="s">
        <v>150</v>
      </c>
      <c r="BE178" s="238">
        <f>IF(N178="základní",J178,0)</f>
        <v>0</v>
      </c>
      <c r="BF178" s="238">
        <f>IF(N178="snížená",J178,0)</f>
        <v>0</v>
      </c>
      <c r="BG178" s="238">
        <f>IF(N178="zákl. přenesená",J178,0)</f>
        <v>0</v>
      </c>
      <c r="BH178" s="238">
        <f>IF(N178="sníž. přenesená",J178,0)</f>
        <v>0</v>
      </c>
      <c r="BI178" s="238">
        <f>IF(N178="nulová",J178,0)</f>
        <v>0</v>
      </c>
      <c r="BJ178" s="17" t="s">
        <v>81</v>
      </c>
      <c r="BK178" s="238">
        <f>ROUND(I178*H178,2)</f>
        <v>0</v>
      </c>
      <c r="BL178" s="17" t="s">
        <v>157</v>
      </c>
      <c r="BM178" s="237" t="s">
        <v>1281</v>
      </c>
    </row>
    <row r="179" s="2" customFormat="1">
      <c r="A179" s="38"/>
      <c r="B179" s="39"/>
      <c r="C179" s="40"/>
      <c r="D179" s="239" t="s">
        <v>159</v>
      </c>
      <c r="E179" s="40"/>
      <c r="F179" s="240" t="s">
        <v>1282</v>
      </c>
      <c r="G179" s="40"/>
      <c r="H179" s="40"/>
      <c r="I179" s="241"/>
      <c r="J179" s="40"/>
      <c r="K179" s="40"/>
      <c r="L179" s="44"/>
      <c r="M179" s="242"/>
      <c r="N179" s="243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159</v>
      </c>
      <c r="AU179" s="17" t="s">
        <v>83</v>
      </c>
    </row>
    <row r="180" s="2" customFormat="1">
      <c r="A180" s="38"/>
      <c r="B180" s="39"/>
      <c r="C180" s="40"/>
      <c r="D180" s="244" t="s">
        <v>161</v>
      </c>
      <c r="E180" s="40"/>
      <c r="F180" s="245" t="s">
        <v>1283</v>
      </c>
      <c r="G180" s="40"/>
      <c r="H180" s="40"/>
      <c r="I180" s="241"/>
      <c r="J180" s="40"/>
      <c r="K180" s="40"/>
      <c r="L180" s="44"/>
      <c r="M180" s="242"/>
      <c r="N180" s="243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161</v>
      </c>
      <c r="AU180" s="17" t="s">
        <v>83</v>
      </c>
    </row>
    <row r="181" s="2" customFormat="1">
      <c r="A181" s="38"/>
      <c r="B181" s="39"/>
      <c r="C181" s="40"/>
      <c r="D181" s="239" t="s">
        <v>270</v>
      </c>
      <c r="E181" s="40"/>
      <c r="F181" s="288" t="s">
        <v>1284</v>
      </c>
      <c r="G181" s="40"/>
      <c r="H181" s="40"/>
      <c r="I181" s="241"/>
      <c r="J181" s="40"/>
      <c r="K181" s="40"/>
      <c r="L181" s="44"/>
      <c r="M181" s="242"/>
      <c r="N181" s="24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270</v>
      </c>
      <c r="AU181" s="17" t="s">
        <v>83</v>
      </c>
    </row>
    <row r="182" s="2" customFormat="1" ht="33" customHeight="1">
      <c r="A182" s="38"/>
      <c r="B182" s="39"/>
      <c r="C182" s="226" t="s">
        <v>229</v>
      </c>
      <c r="D182" s="226" t="s">
        <v>152</v>
      </c>
      <c r="E182" s="227" t="s">
        <v>208</v>
      </c>
      <c r="F182" s="228" t="s">
        <v>209</v>
      </c>
      <c r="G182" s="229" t="s">
        <v>155</v>
      </c>
      <c r="H182" s="230">
        <v>77.921999999999997</v>
      </c>
      <c r="I182" s="231"/>
      <c r="J182" s="232">
        <f>ROUND(I182*H182,2)</f>
        <v>0</v>
      </c>
      <c r="K182" s="228" t="s">
        <v>156</v>
      </c>
      <c r="L182" s="44"/>
      <c r="M182" s="233" t="s">
        <v>1</v>
      </c>
      <c r="N182" s="234" t="s">
        <v>38</v>
      </c>
      <c r="O182" s="91"/>
      <c r="P182" s="235">
        <f>O182*H182</f>
        <v>0</v>
      </c>
      <c r="Q182" s="235">
        <v>0</v>
      </c>
      <c r="R182" s="235">
        <f>Q182*H182</f>
        <v>0</v>
      </c>
      <c r="S182" s="235">
        <v>0.68000000000000005</v>
      </c>
      <c r="T182" s="236">
        <f>S182*H182</f>
        <v>52.986960000000003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7" t="s">
        <v>157</v>
      </c>
      <c r="AT182" s="237" t="s">
        <v>152</v>
      </c>
      <c r="AU182" s="237" t="s">
        <v>83</v>
      </c>
      <c r="AY182" s="17" t="s">
        <v>150</v>
      </c>
      <c r="BE182" s="238">
        <f>IF(N182="základní",J182,0)</f>
        <v>0</v>
      </c>
      <c r="BF182" s="238">
        <f>IF(N182="snížená",J182,0)</f>
        <v>0</v>
      </c>
      <c r="BG182" s="238">
        <f>IF(N182="zákl. přenesená",J182,0)</f>
        <v>0</v>
      </c>
      <c r="BH182" s="238">
        <f>IF(N182="sníž. přenesená",J182,0)</f>
        <v>0</v>
      </c>
      <c r="BI182" s="238">
        <f>IF(N182="nulová",J182,0)</f>
        <v>0</v>
      </c>
      <c r="BJ182" s="17" t="s">
        <v>81</v>
      </c>
      <c r="BK182" s="238">
        <f>ROUND(I182*H182,2)</f>
        <v>0</v>
      </c>
      <c r="BL182" s="17" t="s">
        <v>157</v>
      </c>
      <c r="BM182" s="237" t="s">
        <v>1285</v>
      </c>
    </row>
    <row r="183" s="2" customFormat="1">
      <c r="A183" s="38"/>
      <c r="B183" s="39"/>
      <c r="C183" s="40"/>
      <c r="D183" s="239" t="s">
        <v>159</v>
      </c>
      <c r="E183" s="40"/>
      <c r="F183" s="240" t="s">
        <v>211</v>
      </c>
      <c r="G183" s="40"/>
      <c r="H183" s="40"/>
      <c r="I183" s="241"/>
      <c r="J183" s="40"/>
      <c r="K183" s="40"/>
      <c r="L183" s="44"/>
      <c r="M183" s="242"/>
      <c r="N183" s="243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159</v>
      </c>
      <c r="AU183" s="17" t="s">
        <v>83</v>
      </c>
    </row>
    <row r="184" s="2" customFormat="1">
      <c r="A184" s="38"/>
      <c r="B184" s="39"/>
      <c r="C184" s="40"/>
      <c r="D184" s="244" t="s">
        <v>161</v>
      </c>
      <c r="E184" s="40"/>
      <c r="F184" s="245" t="s">
        <v>212</v>
      </c>
      <c r="G184" s="40"/>
      <c r="H184" s="40"/>
      <c r="I184" s="241"/>
      <c r="J184" s="40"/>
      <c r="K184" s="40"/>
      <c r="L184" s="44"/>
      <c r="M184" s="242"/>
      <c r="N184" s="24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161</v>
      </c>
      <c r="AU184" s="17" t="s">
        <v>83</v>
      </c>
    </row>
    <row r="185" s="2" customFormat="1">
      <c r="A185" s="38"/>
      <c r="B185" s="39"/>
      <c r="C185" s="40"/>
      <c r="D185" s="239" t="s">
        <v>270</v>
      </c>
      <c r="E185" s="40"/>
      <c r="F185" s="288" t="s">
        <v>1286</v>
      </c>
      <c r="G185" s="40"/>
      <c r="H185" s="40"/>
      <c r="I185" s="241"/>
      <c r="J185" s="40"/>
      <c r="K185" s="40"/>
      <c r="L185" s="44"/>
      <c r="M185" s="242"/>
      <c r="N185" s="243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270</v>
      </c>
      <c r="AU185" s="17" t="s">
        <v>83</v>
      </c>
    </row>
    <row r="186" s="13" customFormat="1">
      <c r="A186" s="13"/>
      <c r="B186" s="246"/>
      <c r="C186" s="247"/>
      <c r="D186" s="239" t="s">
        <v>163</v>
      </c>
      <c r="E186" s="248" t="s">
        <v>1</v>
      </c>
      <c r="F186" s="249" t="s">
        <v>1287</v>
      </c>
      <c r="G186" s="247"/>
      <c r="H186" s="250">
        <v>77.921999999999997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6" t="s">
        <v>163</v>
      </c>
      <c r="AU186" s="256" t="s">
        <v>83</v>
      </c>
      <c r="AV186" s="13" t="s">
        <v>83</v>
      </c>
      <c r="AW186" s="13" t="s">
        <v>30</v>
      </c>
      <c r="AX186" s="13" t="s">
        <v>73</v>
      </c>
      <c r="AY186" s="256" t="s">
        <v>150</v>
      </c>
    </row>
    <row r="187" s="14" customFormat="1">
      <c r="A187" s="14"/>
      <c r="B187" s="257"/>
      <c r="C187" s="258"/>
      <c r="D187" s="239" t="s">
        <v>163</v>
      </c>
      <c r="E187" s="259" t="s">
        <v>1</v>
      </c>
      <c r="F187" s="260" t="s">
        <v>165</v>
      </c>
      <c r="G187" s="258"/>
      <c r="H187" s="261">
        <v>77.921999999999997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7" t="s">
        <v>163</v>
      </c>
      <c r="AU187" s="267" t="s">
        <v>83</v>
      </c>
      <c r="AV187" s="14" t="s">
        <v>157</v>
      </c>
      <c r="AW187" s="14" t="s">
        <v>30</v>
      </c>
      <c r="AX187" s="14" t="s">
        <v>81</v>
      </c>
      <c r="AY187" s="267" t="s">
        <v>150</v>
      </c>
    </row>
    <row r="188" s="2" customFormat="1" ht="24.15" customHeight="1">
      <c r="A188" s="38"/>
      <c r="B188" s="39"/>
      <c r="C188" s="226" t="s">
        <v>8</v>
      </c>
      <c r="D188" s="226" t="s">
        <v>152</v>
      </c>
      <c r="E188" s="227" t="s">
        <v>1288</v>
      </c>
      <c r="F188" s="228" t="s">
        <v>1289</v>
      </c>
      <c r="G188" s="229" t="s">
        <v>224</v>
      </c>
      <c r="H188" s="230">
        <v>6</v>
      </c>
      <c r="I188" s="231"/>
      <c r="J188" s="232">
        <f>ROUND(I188*H188,2)</f>
        <v>0</v>
      </c>
      <c r="K188" s="228" t="s">
        <v>156</v>
      </c>
      <c r="L188" s="44"/>
      <c r="M188" s="233" t="s">
        <v>1</v>
      </c>
      <c r="N188" s="234" t="s">
        <v>38</v>
      </c>
      <c r="O188" s="91"/>
      <c r="P188" s="235">
        <f>O188*H188</f>
        <v>0</v>
      </c>
      <c r="Q188" s="235">
        <v>0</v>
      </c>
      <c r="R188" s="235">
        <f>Q188*H188</f>
        <v>0</v>
      </c>
      <c r="S188" s="235">
        <v>0.070000000000000007</v>
      </c>
      <c r="T188" s="236">
        <f>S188*H188</f>
        <v>0.42000000000000004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7" t="s">
        <v>157</v>
      </c>
      <c r="AT188" s="237" t="s">
        <v>152</v>
      </c>
      <c r="AU188" s="237" t="s">
        <v>83</v>
      </c>
      <c r="AY188" s="17" t="s">
        <v>150</v>
      </c>
      <c r="BE188" s="238">
        <f>IF(N188="základní",J188,0)</f>
        <v>0</v>
      </c>
      <c r="BF188" s="238">
        <f>IF(N188="snížená",J188,0)</f>
        <v>0</v>
      </c>
      <c r="BG188" s="238">
        <f>IF(N188="zákl. přenesená",J188,0)</f>
        <v>0</v>
      </c>
      <c r="BH188" s="238">
        <f>IF(N188="sníž. přenesená",J188,0)</f>
        <v>0</v>
      </c>
      <c r="BI188" s="238">
        <f>IF(N188="nulová",J188,0)</f>
        <v>0</v>
      </c>
      <c r="BJ188" s="17" t="s">
        <v>81</v>
      </c>
      <c r="BK188" s="238">
        <f>ROUND(I188*H188,2)</f>
        <v>0</v>
      </c>
      <c r="BL188" s="17" t="s">
        <v>157</v>
      </c>
      <c r="BM188" s="237" t="s">
        <v>1290</v>
      </c>
    </row>
    <row r="189" s="2" customFormat="1">
      <c r="A189" s="38"/>
      <c r="B189" s="39"/>
      <c r="C189" s="40"/>
      <c r="D189" s="239" t="s">
        <v>159</v>
      </c>
      <c r="E189" s="40"/>
      <c r="F189" s="240" t="s">
        <v>1289</v>
      </c>
      <c r="G189" s="40"/>
      <c r="H189" s="40"/>
      <c r="I189" s="241"/>
      <c r="J189" s="40"/>
      <c r="K189" s="40"/>
      <c r="L189" s="44"/>
      <c r="M189" s="242"/>
      <c r="N189" s="243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159</v>
      </c>
      <c r="AU189" s="17" t="s">
        <v>83</v>
      </c>
    </row>
    <row r="190" s="2" customFormat="1">
      <c r="A190" s="38"/>
      <c r="B190" s="39"/>
      <c r="C190" s="40"/>
      <c r="D190" s="244" t="s">
        <v>161</v>
      </c>
      <c r="E190" s="40"/>
      <c r="F190" s="245" t="s">
        <v>1291</v>
      </c>
      <c r="G190" s="40"/>
      <c r="H190" s="40"/>
      <c r="I190" s="241"/>
      <c r="J190" s="40"/>
      <c r="K190" s="40"/>
      <c r="L190" s="44"/>
      <c r="M190" s="242"/>
      <c r="N190" s="243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161</v>
      </c>
      <c r="AU190" s="17" t="s">
        <v>83</v>
      </c>
    </row>
    <row r="191" s="13" customFormat="1">
      <c r="A191" s="13"/>
      <c r="B191" s="246"/>
      <c r="C191" s="247"/>
      <c r="D191" s="239" t="s">
        <v>163</v>
      </c>
      <c r="E191" s="248" t="s">
        <v>1</v>
      </c>
      <c r="F191" s="249" t="s">
        <v>1292</v>
      </c>
      <c r="G191" s="247"/>
      <c r="H191" s="250">
        <v>6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163</v>
      </c>
      <c r="AU191" s="256" t="s">
        <v>83</v>
      </c>
      <c r="AV191" s="13" t="s">
        <v>83</v>
      </c>
      <c r="AW191" s="13" t="s">
        <v>30</v>
      </c>
      <c r="AX191" s="13" t="s">
        <v>73</v>
      </c>
      <c r="AY191" s="256" t="s">
        <v>150</v>
      </c>
    </row>
    <row r="192" s="14" customFormat="1">
      <c r="A192" s="14"/>
      <c r="B192" s="257"/>
      <c r="C192" s="258"/>
      <c r="D192" s="239" t="s">
        <v>163</v>
      </c>
      <c r="E192" s="259" t="s">
        <v>1</v>
      </c>
      <c r="F192" s="260" t="s">
        <v>165</v>
      </c>
      <c r="G192" s="258"/>
      <c r="H192" s="261">
        <v>6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7" t="s">
        <v>163</v>
      </c>
      <c r="AU192" s="267" t="s">
        <v>83</v>
      </c>
      <c r="AV192" s="14" t="s">
        <v>157</v>
      </c>
      <c r="AW192" s="14" t="s">
        <v>30</v>
      </c>
      <c r="AX192" s="14" t="s">
        <v>81</v>
      </c>
      <c r="AY192" s="267" t="s">
        <v>150</v>
      </c>
    </row>
    <row r="193" s="2" customFormat="1" ht="16.5" customHeight="1">
      <c r="A193" s="38"/>
      <c r="B193" s="39"/>
      <c r="C193" s="226" t="s">
        <v>243</v>
      </c>
      <c r="D193" s="226" t="s">
        <v>152</v>
      </c>
      <c r="E193" s="227" t="s">
        <v>435</v>
      </c>
      <c r="F193" s="228" t="s">
        <v>436</v>
      </c>
      <c r="G193" s="229" t="s">
        <v>155</v>
      </c>
      <c r="H193" s="230">
        <v>4.3799999999999999</v>
      </c>
      <c r="I193" s="231"/>
      <c r="J193" s="232">
        <f>ROUND(I193*H193,2)</f>
        <v>0</v>
      </c>
      <c r="K193" s="228" t="s">
        <v>156</v>
      </c>
      <c r="L193" s="44"/>
      <c r="M193" s="233" t="s">
        <v>1</v>
      </c>
      <c r="N193" s="234" t="s">
        <v>38</v>
      </c>
      <c r="O193" s="91"/>
      <c r="P193" s="235">
        <f>O193*H193</f>
        <v>0</v>
      </c>
      <c r="Q193" s="235">
        <v>0</v>
      </c>
      <c r="R193" s="235">
        <f>Q193*H193</f>
        <v>0</v>
      </c>
      <c r="S193" s="235">
        <v>2</v>
      </c>
      <c r="T193" s="236">
        <f>S193*H193</f>
        <v>8.7599999999999998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7" t="s">
        <v>157</v>
      </c>
      <c r="AT193" s="237" t="s">
        <v>152</v>
      </c>
      <c r="AU193" s="237" t="s">
        <v>83</v>
      </c>
      <c r="AY193" s="17" t="s">
        <v>150</v>
      </c>
      <c r="BE193" s="238">
        <f>IF(N193="základní",J193,0)</f>
        <v>0</v>
      </c>
      <c r="BF193" s="238">
        <f>IF(N193="snížená",J193,0)</f>
        <v>0</v>
      </c>
      <c r="BG193" s="238">
        <f>IF(N193="zákl. přenesená",J193,0)</f>
        <v>0</v>
      </c>
      <c r="BH193" s="238">
        <f>IF(N193="sníž. přenesená",J193,0)</f>
        <v>0</v>
      </c>
      <c r="BI193" s="238">
        <f>IF(N193="nulová",J193,0)</f>
        <v>0</v>
      </c>
      <c r="BJ193" s="17" t="s">
        <v>81</v>
      </c>
      <c r="BK193" s="238">
        <f>ROUND(I193*H193,2)</f>
        <v>0</v>
      </c>
      <c r="BL193" s="17" t="s">
        <v>157</v>
      </c>
      <c r="BM193" s="237" t="s">
        <v>1293</v>
      </c>
    </row>
    <row r="194" s="2" customFormat="1">
      <c r="A194" s="38"/>
      <c r="B194" s="39"/>
      <c r="C194" s="40"/>
      <c r="D194" s="239" t="s">
        <v>159</v>
      </c>
      <c r="E194" s="40"/>
      <c r="F194" s="240" t="s">
        <v>436</v>
      </c>
      <c r="G194" s="40"/>
      <c r="H194" s="40"/>
      <c r="I194" s="241"/>
      <c r="J194" s="40"/>
      <c r="K194" s="40"/>
      <c r="L194" s="44"/>
      <c r="M194" s="242"/>
      <c r="N194" s="243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159</v>
      </c>
      <c r="AU194" s="17" t="s">
        <v>83</v>
      </c>
    </row>
    <row r="195" s="2" customFormat="1">
      <c r="A195" s="38"/>
      <c r="B195" s="39"/>
      <c r="C195" s="40"/>
      <c r="D195" s="244" t="s">
        <v>161</v>
      </c>
      <c r="E195" s="40"/>
      <c r="F195" s="245" t="s">
        <v>438</v>
      </c>
      <c r="G195" s="40"/>
      <c r="H195" s="40"/>
      <c r="I195" s="241"/>
      <c r="J195" s="40"/>
      <c r="K195" s="40"/>
      <c r="L195" s="44"/>
      <c r="M195" s="242"/>
      <c r="N195" s="243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161</v>
      </c>
      <c r="AU195" s="17" t="s">
        <v>83</v>
      </c>
    </row>
    <row r="196" s="15" customFormat="1">
      <c r="A196" s="15"/>
      <c r="B196" s="278"/>
      <c r="C196" s="279"/>
      <c r="D196" s="239" t="s">
        <v>163</v>
      </c>
      <c r="E196" s="280" t="s">
        <v>1</v>
      </c>
      <c r="F196" s="281" t="s">
        <v>1294</v>
      </c>
      <c r="G196" s="279"/>
      <c r="H196" s="280" t="s">
        <v>1</v>
      </c>
      <c r="I196" s="282"/>
      <c r="J196" s="279"/>
      <c r="K196" s="279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163</v>
      </c>
      <c r="AU196" s="287" t="s">
        <v>83</v>
      </c>
      <c r="AV196" s="15" t="s">
        <v>81</v>
      </c>
      <c r="AW196" s="15" t="s">
        <v>30</v>
      </c>
      <c r="AX196" s="15" t="s">
        <v>73</v>
      </c>
      <c r="AY196" s="287" t="s">
        <v>150</v>
      </c>
    </row>
    <row r="197" s="13" customFormat="1">
      <c r="A197" s="13"/>
      <c r="B197" s="246"/>
      <c r="C197" s="247"/>
      <c r="D197" s="239" t="s">
        <v>163</v>
      </c>
      <c r="E197" s="248" t="s">
        <v>1</v>
      </c>
      <c r="F197" s="249" t="s">
        <v>1295</v>
      </c>
      <c r="G197" s="247"/>
      <c r="H197" s="250">
        <v>2.2200000000000002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6" t="s">
        <v>163</v>
      </c>
      <c r="AU197" s="256" t="s">
        <v>83</v>
      </c>
      <c r="AV197" s="13" t="s">
        <v>83</v>
      </c>
      <c r="AW197" s="13" t="s">
        <v>30</v>
      </c>
      <c r="AX197" s="13" t="s">
        <v>73</v>
      </c>
      <c r="AY197" s="256" t="s">
        <v>150</v>
      </c>
    </row>
    <row r="198" s="13" customFormat="1">
      <c r="A198" s="13"/>
      <c r="B198" s="246"/>
      <c r="C198" s="247"/>
      <c r="D198" s="239" t="s">
        <v>163</v>
      </c>
      <c r="E198" s="248" t="s">
        <v>1</v>
      </c>
      <c r="F198" s="249" t="s">
        <v>1296</v>
      </c>
      <c r="G198" s="247"/>
      <c r="H198" s="250">
        <v>2.1600000000000001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6" t="s">
        <v>163</v>
      </c>
      <c r="AU198" s="256" t="s">
        <v>83</v>
      </c>
      <c r="AV198" s="13" t="s">
        <v>83</v>
      </c>
      <c r="AW198" s="13" t="s">
        <v>30</v>
      </c>
      <c r="AX198" s="13" t="s">
        <v>73</v>
      </c>
      <c r="AY198" s="256" t="s">
        <v>150</v>
      </c>
    </row>
    <row r="199" s="14" customFormat="1">
      <c r="A199" s="14"/>
      <c r="B199" s="257"/>
      <c r="C199" s="258"/>
      <c r="D199" s="239" t="s">
        <v>163</v>
      </c>
      <c r="E199" s="259" t="s">
        <v>1</v>
      </c>
      <c r="F199" s="260" t="s">
        <v>165</v>
      </c>
      <c r="G199" s="258"/>
      <c r="H199" s="261">
        <v>4.3800000000000008</v>
      </c>
      <c r="I199" s="262"/>
      <c r="J199" s="258"/>
      <c r="K199" s="258"/>
      <c r="L199" s="263"/>
      <c r="M199" s="264"/>
      <c r="N199" s="265"/>
      <c r="O199" s="265"/>
      <c r="P199" s="265"/>
      <c r="Q199" s="265"/>
      <c r="R199" s="265"/>
      <c r="S199" s="265"/>
      <c r="T199" s="26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7" t="s">
        <v>163</v>
      </c>
      <c r="AU199" s="267" t="s">
        <v>83</v>
      </c>
      <c r="AV199" s="14" t="s">
        <v>157</v>
      </c>
      <c r="AW199" s="14" t="s">
        <v>30</v>
      </c>
      <c r="AX199" s="14" t="s">
        <v>81</v>
      </c>
      <c r="AY199" s="267" t="s">
        <v>150</v>
      </c>
    </row>
    <row r="200" s="2" customFormat="1" ht="24.15" customHeight="1">
      <c r="A200" s="38"/>
      <c r="B200" s="39"/>
      <c r="C200" s="226" t="s">
        <v>252</v>
      </c>
      <c r="D200" s="226" t="s">
        <v>152</v>
      </c>
      <c r="E200" s="227" t="s">
        <v>1297</v>
      </c>
      <c r="F200" s="228" t="s">
        <v>1298</v>
      </c>
      <c r="G200" s="229" t="s">
        <v>169</v>
      </c>
      <c r="H200" s="230">
        <v>0.089999999999999997</v>
      </c>
      <c r="I200" s="231"/>
      <c r="J200" s="232">
        <f>ROUND(I200*H200,2)</f>
        <v>0</v>
      </c>
      <c r="K200" s="228" t="s">
        <v>156</v>
      </c>
      <c r="L200" s="44"/>
      <c r="M200" s="233" t="s">
        <v>1</v>
      </c>
      <c r="N200" s="234" t="s">
        <v>38</v>
      </c>
      <c r="O200" s="91"/>
      <c r="P200" s="235">
        <f>O200*H200</f>
        <v>0</v>
      </c>
      <c r="Q200" s="235">
        <v>0</v>
      </c>
      <c r="R200" s="235">
        <f>Q200*H200</f>
        <v>0</v>
      </c>
      <c r="S200" s="235">
        <v>1.258</v>
      </c>
      <c r="T200" s="236">
        <f>S200*H200</f>
        <v>0.11322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7" t="s">
        <v>157</v>
      </c>
      <c r="AT200" s="237" t="s">
        <v>152</v>
      </c>
      <c r="AU200" s="237" t="s">
        <v>83</v>
      </c>
      <c r="AY200" s="17" t="s">
        <v>150</v>
      </c>
      <c r="BE200" s="238">
        <f>IF(N200="základní",J200,0)</f>
        <v>0</v>
      </c>
      <c r="BF200" s="238">
        <f>IF(N200="snížená",J200,0)</f>
        <v>0</v>
      </c>
      <c r="BG200" s="238">
        <f>IF(N200="zákl. přenesená",J200,0)</f>
        <v>0</v>
      </c>
      <c r="BH200" s="238">
        <f>IF(N200="sníž. přenesená",J200,0)</f>
        <v>0</v>
      </c>
      <c r="BI200" s="238">
        <f>IF(N200="nulová",J200,0)</f>
        <v>0</v>
      </c>
      <c r="BJ200" s="17" t="s">
        <v>81</v>
      </c>
      <c r="BK200" s="238">
        <f>ROUND(I200*H200,2)</f>
        <v>0</v>
      </c>
      <c r="BL200" s="17" t="s">
        <v>157</v>
      </c>
      <c r="BM200" s="237" t="s">
        <v>1299</v>
      </c>
    </row>
    <row r="201" s="2" customFormat="1">
      <c r="A201" s="38"/>
      <c r="B201" s="39"/>
      <c r="C201" s="40"/>
      <c r="D201" s="239" t="s">
        <v>159</v>
      </c>
      <c r="E201" s="40"/>
      <c r="F201" s="240" t="s">
        <v>1300</v>
      </c>
      <c r="G201" s="40"/>
      <c r="H201" s="40"/>
      <c r="I201" s="241"/>
      <c r="J201" s="40"/>
      <c r="K201" s="40"/>
      <c r="L201" s="44"/>
      <c r="M201" s="242"/>
      <c r="N201" s="243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159</v>
      </c>
      <c r="AU201" s="17" t="s">
        <v>83</v>
      </c>
    </row>
    <row r="202" s="2" customFormat="1">
      <c r="A202" s="38"/>
      <c r="B202" s="39"/>
      <c r="C202" s="40"/>
      <c r="D202" s="244" t="s">
        <v>161</v>
      </c>
      <c r="E202" s="40"/>
      <c r="F202" s="245" t="s">
        <v>1301</v>
      </c>
      <c r="G202" s="40"/>
      <c r="H202" s="40"/>
      <c r="I202" s="241"/>
      <c r="J202" s="40"/>
      <c r="K202" s="40"/>
      <c r="L202" s="44"/>
      <c r="M202" s="242"/>
      <c r="N202" s="243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161</v>
      </c>
      <c r="AU202" s="17" t="s">
        <v>83</v>
      </c>
    </row>
    <row r="203" s="13" customFormat="1">
      <c r="A203" s="13"/>
      <c r="B203" s="246"/>
      <c r="C203" s="247"/>
      <c r="D203" s="239" t="s">
        <v>163</v>
      </c>
      <c r="E203" s="248" t="s">
        <v>1</v>
      </c>
      <c r="F203" s="249" t="s">
        <v>1302</v>
      </c>
      <c r="G203" s="247"/>
      <c r="H203" s="250">
        <v>0.089999999999999997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6" t="s">
        <v>163</v>
      </c>
      <c r="AU203" s="256" t="s">
        <v>83</v>
      </c>
      <c r="AV203" s="13" t="s">
        <v>83</v>
      </c>
      <c r="AW203" s="13" t="s">
        <v>30</v>
      </c>
      <c r="AX203" s="13" t="s">
        <v>73</v>
      </c>
      <c r="AY203" s="256" t="s">
        <v>150</v>
      </c>
    </row>
    <row r="204" s="14" customFormat="1">
      <c r="A204" s="14"/>
      <c r="B204" s="257"/>
      <c r="C204" s="258"/>
      <c r="D204" s="239" t="s">
        <v>163</v>
      </c>
      <c r="E204" s="259" t="s">
        <v>1</v>
      </c>
      <c r="F204" s="260" t="s">
        <v>165</v>
      </c>
      <c r="G204" s="258"/>
      <c r="H204" s="261">
        <v>0.089999999999999997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163</v>
      </c>
      <c r="AU204" s="267" t="s">
        <v>83</v>
      </c>
      <c r="AV204" s="14" t="s">
        <v>157</v>
      </c>
      <c r="AW204" s="14" t="s">
        <v>30</v>
      </c>
      <c r="AX204" s="14" t="s">
        <v>81</v>
      </c>
      <c r="AY204" s="267" t="s">
        <v>150</v>
      </c>
    </row>
    <row r="205" s="2" customFormat="1" ht="24.15" customHeight="1">
      <c r="A205" s="38"/>
      <c r="B205" s="39"/>
      <c r="C205" s="226" t="s">
        <v>258</v>
      </c>
      <c r="D205" s="226" t="s">
        <v>152</v>
      </c>
      <c r="E205" s="227" t="s">
        <v>457</v>
      </c>
      <c r="F205" s="228" t="s">
        <v>458</v>
      </c>
      <c r="G205" s="229" t="s">
        <v>176</v>
      </c>
      <c r="H205" s="230">
        <v>1.54</v>
      </c>
      <c r="I205" s="231"/>
      <c r="J205" s="232">
        <f>ROUND(I205*H205,2)</f>
        <v>0</v>
      </c>
      <c r="K205" s="228" t="s">
        <v>156</v>
      </c>
      <c r="L205" s="44"/>
      <c r="M205" s="233" t="s">
        <v>1</v>
      </c>
      <c r="N205" s="234" t="s">
        <v>38</v>
      </c>
      <c r="O205" s="91"/>
      <c r="P205" s="235">
        <f>O205*H205</f>
        <v>0</v>
      </c>
      <c r="Q205" s="235">
        <v>0</v>
      </c>
      <c r="R205" s="235">
        <f>Q205*H205</f>
        <v>0</v>
      </c>
      <c r="S205" s="235">
        <v>0.072999999999999995</v>
      </c>
      <c r="T205" s="236">
        <f>S205*H205</f>
        <v>0.11241999999999999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7" t="s">
        <v>157</v>
      </c>
      <c r="AT205" s="237" t="s">
        <v>152</v>
      </c>
      <c r="AU205" s="237" t="s">
        <v>83</v>
      </c>
      <c r="AY205" s="17" t="s">
        <v>150</v>
      </c>
      <c r="BE205" s="238">
        <f>IF(N205="základní",J205,0)</f>
        <v>0</v>
      </c>
      <c r="BF205" s="238">
        <f>IF(N205="snížená",J205,0)</f>
        <v>0</v>
      </c>
      <c r="BG205" s="238">
        <f>IF(N205="zákl. přenesená",J205,0)</f>
        <v>0</v>
      </c>
      <c r="BH205" s="238">
        <f>IF(N205="sníž. přenesená",J205,0)</f>
        <v>0</v>
      </c>
      <c r="BI205" s="238">
        <f>IF(N205="nulová",J205,0)</f>
        <v>0</v>
      </c>
      <c r="BJ205" s="17" t="s">
        <v>81</v>
      </c>
      <c r="BK205" s="238">
        <f>ROUND(I205*H205,2)</f>
        <v>0</v>
      </c>
      <c r="BL205" s="17" t="s">
        <v>157</v>
      </c>
      <c r="BM205" s="237" t="s">
        <v>1303</v>
      </c>
    </row>
    <row r="206" s="2" customFormat="1">
      <c r="A206" s="38"/>
      <c r="B206" s="39"/>
      <c r="C206" s="40"/>
      <c r="D206" s="239" t="s">
        <v>159</v>
      </c>
      <c r="E206" s="40"/>
      <c r="F206" s="240" t="s">
        <v>460</v>
      </c>
      <c r="G206" s="40"/>
      <c r="H206" s="40"/>
      <c r="I206" s="241"/>
      <c r="J206" s="40"/>
      <c r="K206" s="40"/>
      <c r="L206" s="44"/>
      <c r="M206" s="242"/>
      <c r="N206" s="243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159</v>
      </c>
      <c r="AU206" s="17" t="s">
        <v>83</v>
      </c>
    </row>
    <row r="207" s="2" customFormat="1">
      <c r="A207" s="38"/>
      <c r="B207" s="39"/>
      <c r="C207" s="40"/>
      <c r="D207" s="244" t="s">
        <v>161</v>
      </c>
      <c r="E207" s="40"/>
      <c r="F207" s="245" t="s">
        <v>461</v>
      </c>
      <c r="G207" s="40"/>
      <c r="H207" s="40"/>
      <c r="I207" s="241"/>
      <c r="J207" s="40"/>
      <c r="K207" s="40"/>
      <c r="L207" s="44"/>
      <c r="M207" s="242"/>
      <c r="N207" s="243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161</v>
      </c>
      <c r="AU207" s="17" t="s">
        <v>83</v>
      </c>
    </row>
    <row r="208" s="13" customFormat="1">
      <c r="A208" s="13"/>
      <c r="B208" s="246"/>
      <c r="C208" s="247"/>
      <c r="D208" s="239" t="s">
        <v>163</v>
      </c>
      <c r="E208" s="248" t="s">
        <v>1</v>
      </c>
      <c r="F208" s="249" t="s">
        <v>1304</v>
      </c>
      <c r="G208" s="247"/>
      <c r="H208" s="250">
        <v>0.29999999999999999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6" t="s">
        <v>163</v>
      </c>
      <c r="AU208" s="256" t="s">
        <v>83</v>
      </c>
      <c r="AV208" s="13" t="s">
        <v>83</v>
      </c>
      <c r="AW208" s="13" t="s">
        <v>30</v>
      </c>
      <c r="AX208" s="13" t="s">
        <v>73</v>
      </c>
      <c r="AY208" s="256" t="s">
        <v>150</v>
      </c>
    </row>
    <row r="209" s="13" customFormat="1">
      <c r="A209" s="13"/>
      <c r="B209" s="246"/>
      <c r="C209" s="247"/>
      <c r="D209" s="239" t="s">
        <v>163</v>
      </c>
      <c r="E209" s="248" t="s">
        <v>1</v>
      </c>
      <c r="F209" s="249" t="s">
        <v>1305</v>
      </c>
      <c r="G209" s="247"/>
      <c r="H209" s="250">
        <v>0.40000000000000002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163</v>
      </c>
      <c r="AU209" s="256" t="s">
        <v>83</v>
      </c>
      <c r="AV209" s="13" t="s">
        <v>83</v>
      </c>
      <c r="AW209" s="13" t="s">
        <v>30</v>
      </c>
      <c r="AX209" s="13" t="s">
        <v>73</v>
      </c>
      <c r="AY209" s="256" t="s">
        <v>150</v>
      </c>
    </row>
    <row r="210" s="13" customFormat="1">
      <c r="A210" s="13"/>
      <c r="B210" s="246"/>
      <c r="C210" s="247"/>
      <c r="D210" s="239" t="s">
        <v>163</v>
      </c>
      <c r="E210" s="248" t="s">
        <v>1</v>
      </c>
      <c r="F210" s="249" t="s">
        <v>1306</v>
      </c>
      <c r="G210" s="247"/>
      <c r="H210" s="250">
        <v>0.83999999999999997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6" t="s">
        <v>163</v>
      </c>
      <c r="AU210" s="256" t="s">
        <v>83</v>
      </c>
      <c r="AV210" s="13" t="s">
        <v>83</v>
      </c>
      <c r="AW210" s="13" t="s">
        <v>30</v>
      </c>
      <c r="AX210" s="13" t="s">
        <v>73</v>
      </c>
      <c r="AY210" s="256" t="s">
        <v>150</v>
      </c>
    </row>
    <row r="211" s="14" customFormat="1">
      <c r="A211" s="14"/>
      <c r="B211" s="257"/>
      <c r="C211" s="258"/>
      <c r="D211" s="239" t="s">
        <v>163</v>
      </c>
      <c r="E211" s="259" t="s">
        <v>1</v>
      </c>
      <c r="F211" s="260" t="s">
        <v>165</v>
      </c>
      <c r="G211" s="258"/>
      <c r="H211" s="261">
        <v>1.54</v>
      </c>
      <c r="I211" s="262"/>
      <c r="J211" s="258"/>
      <c r="K211" s="258"/>
      <c r="L211" s="263"/>
      <c r="M211" s="264"/>
      <c r="N211" s="265"/>
      <c r="O211" s="265"/>
      <c r="P211" s="265"/>
      <c r="Q211" s="265"/>
      <c r="R211" s="265"/>
      <c r="S211" s="265"/>
      <c r="T211" s="26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7" t="s">
        <v>163</v>
      </c>
      <c r="AU211" s="267" t="s">
        <v>83</v>
      </c>
      <c r="AV211" s="14" t="s">
        <v>157</v>
      </c>
      <c r="AW211" s="14" t="s">
        <v>30</v>
      </c>
      <c r="AX211" s="14" t="s">
        <v>81</v>
      </c>
      <c r="AY211" s="267" t="s">
        <v>150</v>
      </c>
    </row>
    <row r="212" s="2" customFormat="1" ht="24.15" customHeight="1">
      <c r="A212" s="38"/>
      <c r="B212" s="39"/>
      <c r="C212" s="226" t="s">
        <v>264</v>
      </c>
      <c r="D212" s="226" t="s">
        <v>152</v>
      </c>
      <c r="E212" s="227" t="s">
        <v>1307</v>
      </c>
      <c r="F212" s="228" t="s">
        <v>1308</v>
      </c>
      <c r="G212" s="229" t="s">
        <v>176</v>
      </c>
      <c r="H212" s="230">
        <v>7.0199999999999996</v>
      </c>
      <c r="I212" s="231"/>
      <c r="J212" s="232">
        <f>ROUND(I212*H212,2)</f>
        <v>0</v>
      </c>
      <c r="K212" s="228" t="s">
        <v>156</v>
      </c>
      <c r="L212" s="44"/>
      <c r="M212" s="233" t="s">
        <v>1</v>
      </c>
      <c r="N212" s="234" t="s">
        <v>38</v>
      </c>
      <c r="O212" s="91"/>
      <c r="P212" s="235">
        <f>O212*H212</f>
        <v>0</v>
      </c>
      <c r="Q212" s="235">
        <v>0</v>
      </c>
      <c r="R212" s="235">
        <f>Q212*H212</f>
        <v>0</v>
      </c>
      <c r="S212" s="235">
        <v>0.058999999999999997</v>
      </c>
      <c r="T212" s="236">
        <f>S212*H212</f>
        <v>0.41417999999999994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7" t="s">
        <v>157</v>
      </c>
      <c r="AT212" s="237" t="s">
        <v>152</v>
      </c>
      <c r="AU212" s="237" t="s">
        <v>83</v>
      </c>
      <c r="AY212" s="17" t="s">
        <v>150</v>
      </c>
      <c r="BE212" s="238">
        <f>IF(N212="základní",J212,0)</f>
        <v>0</v>
      </c>
      <c r="BF212" s="238">
        <f>IF(N212="snížená",J212,0)</f>
        <v>0</v>
      </c>
      <c r="BG212" s="238">
        <f>IF(N212="zákl. přenesená",J212,0)</f>
        <v>0</v>
      </c>
      <c r="BH212" s="238">
        <f>IF(N212="sníž. přenesená",J212,0)</f>
        <v>0</v>
      </c>
      <c r="BI212" s="238">
        <f>IF(N212="nulová",J212,0)</f>
        <v>0</v>
      </c>
      <c r="BJ212" s="17" t="s">
        <v>81</v>
      </c>
      <c r="BK212" s="238">
        <f>ROUND(I212*H212,2)</f>
        <v>0</v>
      </c>
      <c r="BL212" s="17" t="s">
        <v>157</v>
      </c>
      <c r="BM212" s="237" t="s">
        <v>1309</v>
      </c>
    </row>
    <row r="213" s="2" customFormat="1">
      <c r="A213" s="38"/>
      <c r="B213" s="39"/>
      <c r="C213" s="40"/>
      <c r="D213" s="239" t="s">
        <v>159</v>
      </c>
      <c r="E213" s="40"/>
      <c r="F213" s="240" t="s">
        <v>1310</v>
      </c>
      <c r="G213" s="40"/>
      <c r="H213" s="40"/>
      <c r="I213" s="241"/>
      <c r="J213" s="40"/>
      <c r="K213" s="40"/>
      <c r="L213" s="44"/>
      <c r="M213" s="242"/>
      <c r="N213" s="243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159</v>
      </c>
      <c r="AU213" s="17" t="s">
        <v>83</v>
      </c>
    </row>
    <row r="214" s="2" customFormat="1">
      <c r="A214" s="38"/>
      <c r="B214" s="39"/>
      <c r="C214" s="40"/>
      <c r="D214" s="244" t="s">
        <v>161</v>
      </c>
      <c r="E214" s="40"/>
      <c r="F214" s="245" t="s">
        <v>1311</v>
      </c>
      <c r="G214" s="40"/>
      <c r="H214" s="40"/>
      <c r="I214" s="241"/>
      <c r="J214" s="40"/>
      <c r="K214" s="40"/>
      <c r="L214" s="44"/>
      <c r="M214" s="242"/>
      <c r="N214" s="243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161</v>
      </c>
      <c r="AU214" s="17" t="s">
        <v>83</v>
      </c>
    </row>
    <row r="215" s="13" customFormat="1">
      <c r="A215" s="13"/>
      <c r="B215" s="246"/>
      <c r="C215" s="247"/>
      <c r="D215" s="239" t="s">
        <v>163</v>
      </c>
      <c r="E215" s="248" t="s">
        <v>1</v>
      </c>
      <c r="F215" s="249" t="s">
        <v>1312</v>
      </c>
      <c r="G215" s="247"/>
      <c r="H215" s="250">
        <v>1.3999999999999999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163</v>
      </c>
      <c r="AU215" s="256" t="s">
        <v>83</v>
      </c>
      <c r="AV215" s="13" t="s">
        <v>83</v>
      </c>
      <c r="AW215" s="13" t="s">
        <v>30</v>
      </c>
      <c r="AX215" s="13" t="s">
        <v>73</v>
      </c>
      <c r="AY215" s="256" t="s">
        <v>150</v>
      </c>
    </row>
    <row r="216" s="13" customFormat="1">
      <c r="A216" s="13"/>
      <c r="B216" s="246"/>
      <c r="C216" s="247"/>
      <c r="D216" s="239" t="s">
        <v>163</v>
      </c>
      <c r="E216" s="248" t="s">
        <v>1</v>
      </c>
      <c r="F216" s="249" t="s">
        <v>1313</v>
      </c>
      <c r="G216" s="247"/>
      <c r="H216" s="250">
        <v>3.9199999999999999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6" t="s">
        <v>163</v>
      </c>
      <c r="AU216" s="256" t="s">
        <v>83</v>
      </c>
      <c r="AV216" s="13" t="s">
        <v>83</v>
      </c>
      <c r="AW216" s="13" t="s">
        <v>30</v>
      </c>
      <c r="AX216" s="13" t="s">
        <v>73</v>
      </c>
      <c r="AY216" s="256" t="s">
        <v>150</v>
      </c>
    </row>
    <row r="217" s="13" customFormat="1">
      <c r="A217" s="13"/>
      <c r="B217" s="246"/>
      <c r="C217" s="247"/>
      <c r="D217" s="239" t="s">
        <v>163</v>
      </c>
      <c r="E217" s="248" t="s">
        <v>1</v>
      </c>
      <c r="F217" s="249" t="s">
        <v>1314</v>
      </c>
      <c r="G217" s="247"/>
      <c r="H217" s="250">
        <v>1.7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6" t="s">
        <v>163</v>
      </c>
      <c r="AU217" s="256" t="s">
        <v>83</v>
      </c>
      <c r="AV217" s="13" t="s">
        <v>83</v>
      </c>
      <c r="AW217" s="13" t="s">
        <v>30</v>
      </c>
      <c r="AX217" s="13" t="s">
        <v>73</v>
      </c>
      <c r="AY217" s="256" t="s">
        <v>150</v>
      </c>
    </row>
    <row r="218" s="14" customFormat="1">
      <c r="A218" s="14"/>
      <c r="B218" s="257"/>
      <c r="C218" s="258"/>
      <c r="D218" s="239" t="s">
        <v>163</v>
      </c>
      <c r="E218" s="259" t="s">
        <v>1</v>
      </c>
      <c r="F218" s="260" t="s">
        <v>165</v>
      </c>
      <c r="G218" s="258"/>
      <c r="H218" s="261">
        <v>7.0199999999999996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7" t="s">
        <v>163</v>
      </c>
      <c r="AU218" s="267" t="s">
        <v>83</v>
      </c>
      <c r="AV218" s="14" t="s">
        <v>157</v>
      </c>
      <c r="AW218" s="14" t="s">
        <v>30</v>
      </c>
      <c r="AX218" s="14" t="s">
        <v>81</v>
      </c>
      <c r="AY218" s="267" t="s">
        <v>150</v>
      </c>
    </row>
    <row r="219" s="2" customFormat="1" ht="21.75" customHeight="1">
      <c r="A219" s="38"/>
      <c r="B219" s="39"/>
      <c r="C219" s="226" t="s">
        <v>272</v>
      </c>
      <c r="D219" s="226" t="s">
        <v>152</v>
      </c>
      <c r="E219" s="227" t="s">
        <v>620</v>
      </c>
      <c r="F219" s="228" t="s">
        <v>621</v>
      </c>
      <c r="G219" s="229" t="s">
        <v>176</v>
      </c>
      <c r="H219" s="230">
        <v>3.5459999999999998</v>
      </c>
      <c r="I219" s="231"/>
      <c r="J219" s="232">
        <f>ROUND(I219*H219,2)</f>
        <v>0</v>
      </c>
      <c r="K219" s="228" t="s">
        <v>156</v>
      </c>
      <c r="L219" s="44"/>
      <c r="M219" s="233" t="s">
        <v>1</v>
      </c>
      <c r="N219" s="234" t="s">
        <v>38</v>
      </c>
      <c r="O219" s="91"/>
      <c r="P219" s="235">
        <f>O219*H219</f>
        <v>0</v>
      </c>
      <c r="Q219" s="235">
        <v>0</v>
      </c>
      <c r="R219" s="235">
        <f>Q219*H219</f>
        <v>0</v>
      </c>
      <c r="S219" s="235">
        <v>0.075999999999999998</v>
      </c>
      <c r="T219" s="236">
        <f>S219*H219</f>
        <v>0.26949599999999996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7" t="s">
        <v>157</v>
      </c>
      <c r="AT219" s="237" t="s">
        <v>152</v>
      </c>
      <c r="AU219" s="237" t="s">
        <v>83</v>
      </c>
      <c r="AY219" s="17" t="s">
        <v>150</v>
      </c>
      <c r="BE219" s="238">
        <f>IF(N219="základní",J219,0)</f>
        <v>0</v>
      </c>
      <c r="BF219" s="238">
        <f>IF(N219="snížená",J219,0)</f>
        <v>0</v>
      </c>
      <c r="BG219" s="238">
        <f>IF(N219="zákl. přenesená",J219,0)</f>
        <v>0</v>
      </c>
      <c r="BH219" s="238">
        <f>IF(N219="sníž. přenesená",J219,0)</f>
        <v>0</v>
      </c>
      <c r="BI219" s="238">
        <f>IF(N219="nulová",J219,0)</f>
        <v>0</v>
      </c>
      <c r="BJ219" s="17" t="s">
        <v>81</v>
      </c>
      <c r="BK219" s="238">
        <f>ROUND(I219*H219,2)</f>
        <v>0</v>
      </c>
      <c r="BL219" s="17" t="s">
        <v>157</v>
      </c>
      <c r="BM219" s="237" t="s">
        <v>1315</v>
      </c>
    </row>
    <row r="220" s="2" customFormat="1">
      <c r="A220" s="38"/>
      <c r="B220" s="39"/>
      <c r="C220" s="40"/>
      <c r="D220" s="239" t="s">
        <v>159</v>
      </c>
      <c r="E220" s="40"/>
      <c r="F220" s="240" t="s">
        <v>623</v>
      </c>
      <c r="G220" s="40"/>
      <c r="H220" s="40"/>
      <c r="I220" s="241"/>
      <c r="J220" s="40"/>
      <c r="K220" s="40"/>
      <c r="L220" s="44"/>
      <c r="M220" s="242"/>
      <c r="N220" s="243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159</v>
      </c>
      <c r="AU220" s="17" t="s">
        <v>83</v>
      </c>
    </row>
    <row r="221" s="2" customFormat="1">
      <c r="A221" s="38"/>
      <c r="B221" s="39"/>
      <c r="C221" s="40"/>
      <c r="D221" s="244" t="s">
        <v>161</v>
      </c>
      <c r="E221" s="40"/>
      <c r="F221" s="245" t="s">
        <v>624</v>
      </c>
      <c r="G221" s="40"/>
      <c r="H221" s="40"/>
      <c r="I221" s="241"/>
      <c r="J221" s="40"/>
      <c r="K221" s="40"/>
      <c r="L221" s="44"/>
      <c r="M221" s="242"/>
      <c r="N221" s="243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161</v>
      </c>
      <c r="AU221" s="17" t="s">
        <v>83</v>
      </c>
    </row>
    <row r="222" s="13" customFormat="1">
      <c r="A222" s="13"/>
      <c r="B222" s="246"/>
      <c r="C222" s="247"/>
      <c r="D222" s="239" t="s">
        <v>163</v>
      </c>
      <c r="E222" s="248" t="s">
        <v>1</v>
      </c>
      <c r="F222" s="249" t="s">
        <v>1316</v>
      </c>
      <c r="G222" s="247"/>
      <c r="H222" s="250">
        <v>3.5459999999999998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6" t="s">
        <v>163</v>
      </c>
      <c r="AU222" s="256" t="s">
        <v>83</v>
      </c>
      <c r="AV222" s="13" t="s">
        <v>83</v>
      </c>
      <c r="AW222" s="13" t="s">
        <v>30</v>
      </c>
      <c r="AX222" s="13" t="s">
        <v>81</v>
      </c>
      <c r="AY222" s="256" t="s">
        <v>150</v>
      </c>
    </row>
    <row r="223" s="2" customFormat="1" ht="24.15" customHeight="1">
      <c r="A223" s="38"/>
      <c r="B223" s="39"/>
      <c r="C223" s="226" t="s">
        <v>280</v>
      </c>
      <c r="D223" s="226" t="s">
        <v>152</v>
      </c>
      <c r="E223" s="227" t="s">
        <v>1023</v>
      </c>
      <c r="F223" s="228" t="s">
        <v>1024</v>
      </c>
      <c r="G223" s="229" t="s">
        <v>176</v>
      </c>
      <c r="H223" s="230">
        <v>45.5</v>
      </c>
      <c r="I223" s="231"/>
      <c r="J223" s="232">
        <f>ROUND(I223*H223,2)</f>
        <v>0</v>
      </c>
      <c r="K223" s="228" t="s">
        <v>156</v>
      </c>
      <c r="L223" s="44"/>
      <c r="M223" s="233" t="s">
        <v>1</v>
      </c>
      <c r="N223" s="234" t="s">
        <v>38</v>
      </c>
      <c r="O223" s="91"/>
      <c r="P223" s="235">
        <f>O223*H223</f>
        <v>0</v>
      </c>
      <c r="Q223" s="235">
        <v>0</v>
      </c>
      <c r="R223" s="235">
        <f>Q223*H223</f>
        <v>0</v>
      </c>
      <c r="S223" s="235">
        <v>0.014</v>
      </c>
      <c r="T223" s="236">
        <f>S223*H223</f>
        <v>0.63700000000000001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7" t="s">
        <v>157</v>
      </c>
      <c r="AT223" s="237" t="s">
        <v>152</v>
      </c>
      <c r="AU223" s="237" t="s">
        <v>83</v>
      </c>
      <c r="AY223" s="17" t="s">
        <v>150</v>
      </c>
      <c r="BE223" s="238">
        <f>IF(N223="základní",J223,0)</f>
        <v>0</v>
      </c>
      <c r="BF223" s="238">
        <f>IF(N223="snížená",J223,0)</f>
        <v>0</v>
      </c>
      <c r="BG223" s="238">
        <f>IF(N223="zákl. přenesená",J223,0)</f>
        <v>0</v>
      </c>
      <c r="BH223" s="238">
        <f>IF(N223="sníž. přenesená",J223,0)</f>
        <v>0</v>
      </c>
      <c r="BI223" s="238">
        <f>IF(N223="nulová",J223,0)</f>
        <v>0</v>
      </c>
      <c r="BJ223" s="17" t="s">
        <v>81</v>
      </c>
      <c r="BK223" s="238">
        <f>ROUND(I223*H223,2)</f>
        <v>0</v>
      </c>
      <c r="BL223" s="17" t="s">
        <v>157</v>
      </c>
      <c r="BM223" s="237" t="s">
        <v>1317</v>
      </c>
    </row>
    <row r="224" s="2" customFormat="1">
      <c r="A224" s="38"/>
      <c r="B224" s="39"/>
      <c r="C224" s="40"/>
      <c r="D224" s="239" t="s">
        <v>159</v>
      </c>
      <c r="E224" s="40"/>
      <c r="F224" s="240" t="s">
        <v>1026</v>
      </c>
      <c r="G224" s="40"/>
      <c r="H224" s="40"/>
      <c r="I224" s="241"/>
      <c r="J224" s="40"/>
      <c r="K224" s="40"/>
      <c r="L224" s="44"/>
      <c r="M224" s="242"/>
      <c r="N224" s="243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159</v>
      </c>
      <c r="AU224" s="17" t="s">
        <v>83</v>
      </c>
    </row>
    <row r="225" s="2" customFormat="1">
      <c r="A225" s="38"/>
      <c r="B225" s="39"/>
      <c r="C225" s="40"/>
      <c r="D225" s="244" t="s">
        <v>161</v>
      </c>
      <c r="E225" s="40"/>
      <c r="F225" s="245" t="s">
        <v>1027</v>
      </c>
      <c r="G225" s="40"/>
      <c r="H225" s="40"/>
      <c r="I225" s="241"/>
      <c r="J225" s="40"/>
      <c r="K225" s="40"/>
      <c r="L225" s="44"/>
      <c r="M225" s="242"/>
      <c r="N225" s="243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161</v>
      </c>
      <c r="AU225" s="17" t="s">
        <v>83</v>
      </c>
    </row>
    <row r="226" s="13" customFormat="1">
      <c r="A226" s="13"/>
      <c r="B226" s="246"/>
      <c r="C226" s="247"/>
      <c r="D226" s="239" t="s">
        <v>163</v>
      </c>
      <c r="E226" s="248" t="s">
        <v>1</v>
      </c>
      <c r="F226" s="249" t="s">
        <v>1318</v>
      </c>
      <c r="G226" s="247"/>
      <c r="H226" s="250">
        <v>18.5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6" t="s">
        <v>163</v>
      </c>
      <c r="AU226" s="256" t="s">
        <v>83</v>
      </c>
      <c r="AV226" s="13" t="s">
        <v>83</v>
      </c>
      <c r="AW226" s="13" t="s">
        <v>30</v>
      </c>
      <c r="AX226" s="13" t="s">
        <v>73</v>
      </c>
      <c r="AY226" s="256" t="s">
        <v>150</v>
      </c>
    </row>
    <row r="227" s="13" customFormat="1">
      <c r="A227" s="13"/>
      <c r="B227" s="246"/>
      <c r="C227" s="247"/>
      <c r="D227" s="239" t="s">
        <v>163</v>
      </c>
      <c r="E227" s="248" t="s">
        <v>1</v>
      </c>
      <c r="F227" s="249" t="s">
        <v>1319</v>
      </c>
      <c r="G227" s="247"/>
      <c r="H227" s="250">
        <v>27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163</v>
      </c>
      <c r="AU227" s="256" t="s">
        <v>83</v>
      </c>
      <c r="AV227" s="13" t="s">
        <v>83</v>
      </c>
      <c r="AW227" s="13" t="s">
        <v>30</v>
      </c>
      <c r="AX227" s="13" t="s">
        <v>73</v>
      </c>
      <c r="AY227" s="256" t="s">
        <v>150</v>
      </c>
    </row>
    <row r="228" s="14" customFormat="1">
      <c r="A228" s="14"/>
      <c r="B228" s="257"/>
      <c r="C228" s="258"/>
      <c r="D228" s="239" t="s">
        <v>163</v>
      </c>
      <c r="E228" s="259" t="s">
        <v>1</v>
      </c>
      <c r="F228" s="260" t="s">
        <v>165</v>
      </c>
      <c r="G228" s="258"/>
      <c r="H228" s="261">
        <v>45.5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7" t="s">
        <v>163</v>
      </c>
      <c r="AU228" s="267" t="s">
        <v>83</v>
      </c>
      <c r="AV228" s="14" t="s">
        <v>157</v>
      </c>
      <c r="AW228" s="14" t="s">
        <v>30</v>
      </c>
      <c r="AX228" s="14" t="s">
        <v>81</v>
      </c>
      <c r="AY228" s="267" t="s">
        <v>150</v>
      </c>
    </row>
    <row r="229" s="12" customFormat="1" ht="22.8" customHeight="1">
      <c r="A229" s="12"/>
      <c r="B229" s="210"/>
      <c r="C229" s="211"/>
      <c r="D229" s="212" t="s">
        <v>72</v>
      </c>
      <c r="E229" s="224" t="s">
        <v>250</v>
      </c>
      <c r="F229" s="224" t="s">
        <v>251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SUM(P230:P268)</f>
        <v>0</v>
      </c>
      <c r="Q229" s="218"/>
      <c r="R229" s="219">
        <f>SUM(R230:R268)</f>
        <v>0</v>
      </c>
      <c r="S229" s="218"/>
      <c r="T229" s="220">
        <f>SUM(T230:T268)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81</v>
      </c>
      <c r="AT229" s="222" t="s">
        <v>72</v>
      </c>
      <c r="AU229" s="222" t="s">
        <v>81</v>
      </c>
      <c r="AY229" s="221" t="s">
        <v>150</v>
      </c>
      <c r="BK229" s="223">
        <f>SUM(BK230:BK268)</f>
        <v>0</v>
      </c>
    </row>
    <row r="230" s="2" customFormat="1" ht="16.5" customHeight="1">
      <c r="A230" s="38"/>
      <c r="B230" s="39"/>
      <c r="C230" s="226" t="s">
        <v>288</v>
      </c>
      <c r="D230" s="226" t="s">
        <v>152</v>
      </c>
      <c r="E230" s="227" t="s">
        <v>253</v>
      </c>
      <c r="F230" s="228" t="s">
        <v>254</v>
      </c>
      <c r="G230" s="229" t="s">
        <v>169</v>
      </c>
      <c r="H230" s="230">
        <v>65.316000000000002</v>
      </c>
      <c r="I230" s="231"/>
      <c r="J230" s="232">
        <f>ROUND(I230*H230,2)</f>
        <v>0</v>
      </c>
      <c r="K230" s="228" t="s">
        <v>156</v>
      </c>
      <c r="L230" s="44"/>
      <c r="M230" s="233" t="s">
        <v>1</v>
      </c>
      <c r="N230" s="234" t="s">
        <v>38</v>
      </c>
      <c r="O230" s="91"/>
      <c r="P230" s="235">
        <f>O230*H230</f>
        <v>0</v>
      </c>
      <c r="Q230" s="235">
        <v>0</v>
      </c>
      <c r="R230" s="235">
        <f>Q230*H230</f>
        <v>0</v>
      </c>
      <c r="S230" s="235">
        <v>0</v>
      </c>
      <c r="T230" s="23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7" t="s">
        <v>157</v>
      </c>
      <c r="AT230" s="237" t="s">
        <v>152</v>
      </c>
      <c r="AU230" s="237" t="s">
        <v>83</v>
      </c>
      <c r="AY230" s="17" t="s">
        <v>150</v>
      </c>
      <c r="BE230" s="238">
        <f>IF(N230="základní",J230,0)</f>
        <v>0</v>
      </c>
      <c r="BF230" s="238">
        <f>IF(N230="snížená",J230,0)</f>
        <v>0</v>
      </c>
      <c r="BG230" s="238">
        <f>IF(N230="zákl. přenesená",J230,0)</f>
        <v>0</v>
      </c>
      <c r="BH230" s="238">
        <f>IF(N230="sníž. přenesená",J230,0)</f>
        <v>0</v>
      </c>
      <c r="BI230" s="238">
        <f>IF(N230="nulová",J230,0)</f>
        <v>0</v>
      </c>
      <c r="BJ230" s="17" t="s">
        <v>81</v>
      </c>
      <c r="BK230" s="238">
        <f>ROUND(I230*H230,2)</f>
        <v>0</v>
      </c>
      <c r="BL230" s="17" t="s">
        <v>157</v>
      </c>
      <c r="BM230" s="237" t="s">
        <v>1320</v>
      </c>
    </row>
    <row r="231" s="2" customFormat="1">
      <c r="A231" s="38"/>
      <c r="B231" s="39"/>
      <c r="C231" s="40"/>
      <c r="D231" s="239" t="s">
        <v>159</v>
      </c>
      <c r="E231" s="40"/>
      <c r="F231" s="240" t="s">
        <v>256</v>
      </c>
      <c r="G231" s="40"/>
      <c r="H231" s="40"/>
      <c r="I231" s="241"/>
      <c r="J231" s="40"/>
      <c r="K231" s="40"/>
      <c r="L231" s="44"/>
      <c r="M231" s="242"/>
      <c r="N231" s="243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159</v>
      </c>
      <c r="AU231" s="17" t="s">
        <v>83</v>
      </c>
    </row>
    <row r="232" s="2" customFormat="1">
      <c r="A232" s="38"/>
      <c r="B232" s="39"/>
      <c r="C232" s="40"/>
      <c r="D232" s="244" t="s">
        <v>161</v>
      </c>
      <c r="E232" s="40"/>
      <c r="F232" s="245" t="s">
        <v>257</v>
      </c>
      <c r="G232" s="40"/>
      <c r="H232" s="40"/>
      <c r="I232" s="241"/>
      <c r="J232" s="40"/>
      <c r="K232" s="40"/>
      <c r="L232" s="44"/>
      <c r="M232" s="242"/>
      <c r="N232" s="243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161</v>
      </c>
      <c r="AU232" s="17" t="s">
        <v>83</v>
      </c>
    </row>
    <row r="233" s="2" customFormat="1" ht="24.15" customHeight="1">
      <c r="A233" s="38"/>
      <c r="B233" s="39"/>
      <c r="C233" s="226" t="s">
        <v>295</v>
      </c>
      <c r="D233" s="226" t="s">
        <v>152</v>
      </c>
      <c r="E233" s="227" t="s">
        <v>259</v>
      </c>
      <c r="F233" s="228" t="s">
        <v>260</v>
      </c>
      <c r="G233" s="229" t="s">
        <v>169</v>
      </c>
      <c r="H233" s="230">
        <v>65.316000000000002</v>
      </c>
      <c r="I233" s="231"/>
      <c r="J233" s="232">
        <f>ROUND(I233*H233,2)</f>
        <v>0</v>
      </c>
      <c r="K233" s="228" t="s">
        <v>156</v>
      </c>
      <c r="L233" s="44"/>
      <c r="M233" s="233" t="s">
        <v>1</v>
      </c>
      <c r="N233" s="234" t="s">
        <v>38</v>
      </c>
      <c r="O233" s="91"/>
      <c r="P233" s="235">
        <f>O233*H233</f>
        <v>0</v>
      </c>
      <c r="Q233" s="235">
        <v>0</v>
      </c>
      <c r="R233" s="235">
        <f>Q233*H233</f>
        <v>0</v>
      </c>
      <c r="S233" s="235">
        <v>0</v>
      </c>
      <c r="T233" s="23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7" t="s">
        <v>157</v>
      </c>
      <c r="AT233" s="237" t="s">
        <v>152</v>
      </c>
      <c r="AU233" s="237" t="s">
        <v>83</v>
      </c>
      <c r="AY233" s="17" t="s">
        <v>150</v>
      </c>
      <c r="BE233" s="238">
        <f>IF(N233="základní",J233,0)</f>
        <v>0</v>
      </c>
      <c r="BF233" s="238">
        <f>IF(N233="snížená",J233,0)</f>
        <v>0</v>
      </c>
      <c r="BG233" s="238">
        <f>IF(N233="zákl. přenesená",J233,0)</f>
        <v>0</v>
      </c>
      <c r="BH233" s="238">
        <f>IF(N233="sníž. přenesená",J233,0)</f>
        <v>0</v>
      </c>
      <c r="BI233" s="238">
        <f>IF(N233="nulová",J233,0)</f>
        <v>0</v>
      </c>
      <c r="BJ233" s="17" t="s">
        <v>81</v>
      </c>
      <c r="BK233" s="238">
        <f>ROUND(I233*H233,2)</f>
        <v>0</v>
      </c>
      <c r="BL233" s="17" t="s">
        <v>157</v>
      </c>
      <c r="BM233" s="237" t="s">
        <v>1321</v>
      </c>
    </row>
    <row r="234" s="2" customFormat="1">
      <c r="A234" s="38"/>
      <c r="B234" s="39"/>
      <c r="C234" s="40"/>
      <c r="D234" s="239" t="s">
        <v>159</v>
      </c>
      <c r="E234" s="40"/>
      <c r="F234" s="240" t="s">
        <v>262</v>
      </c>
      <c r="G234" s="40"/>
      <c r="H234" s="40"/>
      <c r="I234" s="241"/>
      <c r="J234" s="40"/>
      <c r="K234" s="40"/>
      <c r="L234" s="44"/>
      <c r="M234" s="242"/>
      <c r="N234" s="243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159</v>
      </c>
      <c r="AU234" s="17" t="s">
        <v>83</v>
      </c>
    </row>
    <row r="235" s="2" customFormat="1">
      <c r="A235" s="38"/>
      <c r="B235" s="39"/>
      <c r="C235" s="40"/>
      <c r="D235" s="244" t="s">
        <v>161</v>
      </c>
      <c r="E235" s="40"/>
      <c r="F235" s="245" t="s">
        <v>263</v>
      </c>
      <c r="G235" s="40"/>
      <c r="H235" s="40"/>
      <c r="I235" s="241"/>
      <c r="J235" s="40"/>
      <c r="K235" s="40"/>
      <c r="L235" s="44"/>
      <c r="M235" s="242"/>
      <c r="N235" s="243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161</v>
      </c>
      <c r="AU235" s="17" t="s">
        <v>83</v>
      </c>
    </row>
    <row r="236" s="2" customFormat="1" ht="24.15" customHeight="1">
      <c r="A236" s="38"/>
      <c r="B236" s="39"/>
      <c r="C236" s="226" t="s">
        <v>7</v>
      </c>
      <c r="D236" s="226" t="s">
        <v>152</v>
      </c>
      <c r="E236" s="227" t="s">
        <v>265</v>
      </c>
      <c r="F236" s="228" t="s">
        <v>266</v>
      </c>
      <c r="G236" s="229" t="s">
        <v>169</v>
      </c>
      <c r="H236" s="230">
        <v>65.316000000000002</v>
      </c>
      <c r="I236" s="231"/>
      <c r="J236" s="232">
        <f>ROUND(I236*H236,2)</f>
        <v>0</v>
      </c>
      <c r="K236" s="228" t="s">
        <v>156</v>
      </c>
      <c r="L236" s="44"/>
      <c r="M236" s="233" t="s">
        <v>1</v>
      </c>
      <c r="N236" s="234" t="s">
        <v>38</v>
      </c>
      <c r="O236" s="91"/>
      <c r="P236" s="235">
        <f>O236*H236</f>
        <v>0</v>
      </c>
      <c r="Q236" s="235">
        <v>0</v>
      </c>
      <c r="R236" s="235">
        <f>Q236*H236</f>
        <v>0</v>
      </c>
      <c r="S236" s="235">
        <v>0</v>
      </c>
      <c r="T236" s="23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7" t="s">
        <v>157</v>
      </c>
      <c r="AT236" s="237" t="s">
        <v>152</v>
      </c>
      <c r="AU236" s="237" t="s">
        <v>83</v>
      </c>
      <c r="AY236" s="17" t="s">
        <v>150</v>
      </c>
      <c r="BE236" s="238">
        <f>IF(N236="základní",J236,0)</f>
        <v>0</v>
      </c>
      <c r="BF236" s="238">
        <f>IF(N236="snížená",J236,0)</f>
        <v>0</v>
      </c>
      <c r="BG236" s="238">
        <f>IF(N236="zákl. přenesená",J236,0)</f>
        <v>0</v>
      </c>
      <c r="BH236" s="238">
        <f>IF(N236="sníž. přenesená",J236,0)</f>
        <v>0</v>
      </c>
      <c r="BI236" s="238">
        <f>IF(N236="nulová",J236,0)</f>
        <v>0</v>
      </c>
      <c r="BJ236" s="17" t="s">
        <v>81</v>
      </c>
      <c r="BK236" s="238">
        <f>ROUND(I236*H236,2)</f>
        <v>0</v>
      </c>
      <c r="BL236" s="17" t="s">
        <v>157</v>
      </c>
      <c r="BM236" s="237" t="s">
        <v>1322</v>
      </c>
    </row>
    <row r="237" s="2" customFormat="1">
      <c r="A237" s="38"/>
      <c r="B237" s="39"/>
      <c r="C237" s="40"/>
      <c r="D237" s="239" t="s">
        <v>159</v>
      </c>
      <c r="E237" s="40"/>
      <c r="F237" s="240" t="s">
        <v>268</v>
      </c>
      <c r="G237" s="40"/>
      <c r="H237" s="40"/>
      <c r="I237" s="241"/>
      <c r="J237" s="40"/>
      <c r="K237" s="40"/>
      <c r="L237" s="44"/>
      <c r="M237" s="242"/>
      <c r="N237" s="243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159</v>
      </c>
      <c r="AU237" s="17" t="s">
        <v>83</v>
      </c>
    </row>
    <row r="238" s="2" customFormat="1">
      <c r="A238" s="38"/>
      <c r="B238" s="39"/>
      <c r="C238" s="40"/>
      <c r="D238" s="244" t="s">
        <v>161</v>
      </c>
      <c r="E238" s="40"/>
      <c r="F238" s="245" t="s">
        <v>269</v>
      </c>
      <c r="G238" s="40"/>
      <c r="H238" s="40"/>
      <c r="I238" s="241"/>
      <c r="J238" s="40"/>
      <c r="K238" s="40"/>
      <c r="L238" s="44"/>
      <c r="M238" s="242"/>
      <c r="N238" s="243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161</v>
      </c>
      <c r="AU238" s="17" t="s">
        <v>83</v>
      </c>
    </row>
    <row r="239" s="2" customFormat="1">
      <c r="A239" s="38"/>
      <c r="B239" s="39"/>
      <c r="C239" s="40"/>
      <c r="D239" s="239" t="s">
        <v>270</v>
      </c>
      <c r="E239" s="40"/>
      <c r="F239" s="288" t="s">
        <v>1323</v>
      </c>
      <c r="G239" s="40"/>
      <c r="H239" s="40"/>
      <c r="I239" s="241"/>
      <c r="J239" s="40"/>
      <c r="K239" s="40"/>
      <c r="L239" s="44"/>
      <c r="M239" s="242"/>
      <c r="N239" s="243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270</v>
      </c>
      <c r="AU239" s="17" t="s">
        <v>83</v>
      </c>
    </row>
    <row r="240" s="2" customFormat="1" ht="24.15" customHeight="1">
      <c r="A240" s="38"/>
      <c r="B240" s="39"/>
      <c r="C240" s="226" t="s">
        <v>310</v>
      </c>
      <c r="D240" s="226" t="s">
        <v>152</v>
      </c>
      <c r="E240" s="227" t="s">
        <v>273</v>
      </c>
      <c r="F240" s="228" t="s">
        <v>274</v>
      </c>
      <c r="G240" s="229" t="s">
        <v>169</v>
      </c>
      <c r="H240" s="230">
        <v>1306.3199999999999</v>
      </c>
      <c r="I240" s="231"/>
      <c r="J240" s="232">
        <f>ROUND(I240*H240,2)</f>
        <v>0</v>
      </c>
      <c r="K240" s="228" t="s">
        <v>156</v>
      </c>
      <c r="L240" s="44"/>
      <c r="M240" s="233" t="s">
        <v>1</v>
      </c>
      <c r="N240" s="234" t="s">
        <v>38</v>
      </c>
      <c r="O240" s="91"/>
      <c r="P240" s="235">
        <f>O240*H240</f>
        <v>0</v>
      </c>
      <c r="Q240" s="235">
        <v>0</v>
      </c>
      <c r="R240" s="235">
        <f>Q240*H240</f>
        <v>0</v>
      </c>
      <c r="S240" s="235">
        <v>0</v>
      </c>
      <c r="T240" s="23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7" t="s">
        <v>157</v>
      </c>
      <c r="AT240" s="237" t="s">
        <v>152</v>
      </c>
      <c r="AU240" s="237" t="s">
        <v>83</v>
      </c>
      <c r="AY240" s="17" t="s">
        <v>150</v>
      </c>
      <c r="BE240" s="238">
        <f>IF(N240="základní",J240,0)</f>
        <v>0</v>
      </c>
      <c r="BF240" s="238">
        <f>IF(N240="snížená",J240,0)</f>
        <v>0</v>
      </c>
      <c r="BG240" s="238">
        <f>IF(N240="zákl. přenesená",J240,0)</f>
        <v>0</v>
      </c>
      <c r="BH240" s="238">
        <f>IF(N240="sníž. přenesená",J240,0)</f>
        <v>0</v>
      </c>
      <c r="BI240" s="238">
        <f>IF(N240="nulová",J240,0)</f>
        <v>0</v>
      </c>
      <c r="BJ240" s="17" t="s">
        <v>81</v>
      </c>
      <c r="BK240" s="238">
        <f>ROUND(I240*H240,2)</f>
        <v>0</v>
      </c>
      <c r="BL240" s="17" t="s">
        <v>157</v>
      </c>
      <c r="BM240" s="237" t="s">
        <v>1324</v>
      </c>
    </row>
    <row r="241" s="2" customFormat="1">
      <c r="A241" s="38"/>
      <c r="B241" s="39"/>
      <c r="C241" s="40"/>
      <c r="D241" s="239" t="s">
        <v>159</v>
      </c>
      <c r="E241" s="40"/>
      <c r="F241" s="240" t="s">
        <v>276</v>
      </c>
      <c r="G241" s="40"/>
      <c r="H241" s="40"/>
      <c r="I241" s="241"/>
      <c r="J241" s="40"/>
      <c r="K241" s="40"/>
      <c r="L241" s="44"/>
      <c r="M241" s="242"/>
      <c r="N241" s="243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159</v>
      </c>
      <c r="AU241" s="17" t="s">
        <v>83</v>
      </c>
    </row>
    <row r="242" s="2" customFormat="1">
      <c r="A242" s="38"/>
      <c r="B242" s="39"/>
      <c r="C242" s="40"/>
      <c r="D242" s="244" t="s">
        <v>161</v>
      </c>
      <c r="E242" s="40"/>
      <c r="F242" s="245" t="s">
        <v>277</v>
      </c>
      <c r="G242" s="40"/>
      <c r="H242" s="40"/>
      <c r="I242" s="241"/>
      <c r="J242" s="40"/>
      <c r="K242" s="40"/>
      <c r="L242" s="44"/>
      <c r="M242" s="242"/>
      <c r="N242" s="243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161</v>
      </c>
      <c r="AU242" s="17" t="s">
        <v>83</v>
      </c>
    </row>
    <row r="243" s="15" customFormat="1">
      <c r="A243" s="15"/>
      <c r="B243" s="278"/>
      <c r="C243" s="279"/>
      <c r="D243" s="239" t="s">
        <v>163</v>
      </c>
      <c r="E243" s="280" t="s">
        <v>1</v>
      </c>
      <c r="F243" s="281" t="s">
        <v>480</v>
      </c>
      <c r="G243" s="279"/>
      <c r="H243" s="280" t="s">
        <v>1</v>
      </c>
      <c r="I243" s="282"/>
      <c r="J243" s="279"/>
      <c r="K243" s="279"/>
      <c r="L243" s="283"/>
      <c r="M243" s="284"/>
      <c r="N243" s="285"/>
      <c r="O243" s="285"/>
      <c r="P243" s="285"/>
      <c r="Q243" s="285"/>
      <c r="R243" s="285"/>
      <c r="S243" s="285"/>
      <c r="T243" s="28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87" t="s">
        <v>163</v>
      </c>
      <c r="AU243" s="287" t="s">
        <v>83</v>
      </c>
      <c r="AV243" s="15" t="s">
        <v>81</v>
      </c>
      <c r="AW243" s="15" t="s">
        <v>30</v>
      </c>
      <c r="AX243" s="15" t="s">
        <v>73</v>
      </c>
      <c r="AY243" s="287" t="s">
        <v>150</v>
      </c>
    </row>
    <row r="244" s="13" customFormat="1">
      <c r="A244" s="13"/>
      <c r="B244" s="246"/>
      <c r="C244" s="247"/>
      <c r="D244" s="239" t="s">
        <v>163</v>
      </c>
      <c r="E244" s="248" t="s">
        <v>1</v>
      </c>
      <c r="F244" s="249" t="s">
        <v>1325</v>
      </c>
      <c r="G244" s="247"/>
      <c r="H244" s="250">
        <v>1306.3199999999999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6" t="s">
        <v>163</v>
      </c>
      <c r="AU244" s="256" t="s">
        <v>83</v>
      </c>
      <c r="AV244" s="13" t="s">
        <v>83</v>
      </c>
      <c r="AW244" s="13" t="s">
        <v>30</v>
      </c>
      <c r="AX244" s="13" t="s">
        <v>73</v>
      </c>
      <c r="AY244" s="256" t="s">
        <v>150</v>
      </c>
    </row>
    <row r="245" s="14" customFormat="1">
      <c r="A245" s="14"/>
      <c r="B245" s="257"/>
      <c r="C245" s="258"/>
      <c r="D245" s="239" t="s">
        <v>163</v>
      </c>
      <c r="E245" s="259" t="s">
        <v>1</v>
      </c>
      <c r="F245" s="260" t="s">
        <v>165</v>
      </c>
      <c r="G245" s="258"/>
      <c r="H245" s="261">
        <v>1306.3199999999999</v>
      </c>
      <c r="I245" s="262"/>
      <c r="J245" s="258"/>
      <c r="K245" s="258"/>
      <c r="L245" s="263"/>
      <c r="M245" s="264"/>
      <c r="N245" s="265"/>
      <c r="O245" s="265"/>
      <c r="P245" s="265"/>
      <c r="Q245" s="265"/>
      <c r="R245" s="265"/>
      <c r="S245" s="265"/>
      <c r="T245" s="26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7" t="s">
        <v>163</v>
      </c>
      <c r="AU245" s="267" t="s">
        <v>83</v>
      </c>
      <c r="AV245" s="14" t="s">
        <v>157</v>
      </c>
      <c r="AW245" s="14" t="s">
        <v>30</v>
      </c>
      <c r="AX245" s="14" t="s">
        <v>81</v>
      </c>
      <c r="AY245" s="267" t="s">
        <v>150</v>
      </c>
    </row>
    <row r="246" s="2" customFormat="1" ht="33" customHeight="1">
      <c r="A246" s="38"/>
      <c r="B246" s="39"/>
      <c r="C246" s="226" t="s">
        <v>319</v>
      </c>
      <c r="D246" s="226" t="s">
        <v>152</v>
      </c>
      <c r="E246" s="227" t="s">
        <v>701</v>
      </c>
      <c r="F246" s="228" t="s">
        <v>702</v>
      </c>
      <c r="G246" s="229" t="s">
        <v>169</v>
      </c>
      <c r="H246" s="230">
        <v>1.161</v>
      </c>
      <c r="I246" s="231"/>
      <c r="J246" s="232">
        <f>ROUND(I246*H246,2)</f>
        <v>0</v>
      </c>
      <c r="K246" s="228" t="s">
        <v>156</v>
      </c>
      <c r="L246" s="44"/>
      <c r="M246" s="233" t="s">
        <v>1</v>
      </c>
      <c r="N246" s="234" t="s">
        <v>38</v>
      </c>
      <c r="O246" s="91"/>
      <c r="P246" s="235">
        <f>O246*H246</f>
        <v>0</v>
      </c>
      <c r="Q246" s="235">
        <v>0</v>
      </c>
      <c r="R246" s="235">
        <f>Q246*H246</f>
        <v>0</v>
      </c>
      <c r="S246" s="235">
        <v>0</v>
      </c>
      <c r="T246" s="23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7" t="s">
        <v>157</v>
      </c>
      <c r="AT246" s="237" t="s">
        <v>152</v>
      </c>
      <c r="AU246" s="237" t="s">
        <v>83</v>
      </c>
      <c r="AY246" s="17" t="s">
        <v>150</v>
      </c>
      <c r="BE246" s="238">
        <f>IF(N246="základní",J246,0)</f>
        <v>0</v>
      </c>
      <c r="BF246" s="238">
        <f>IF(N246="snížená",J246,0)</f>
        <v>0</v>
      </c>
      <c r="BG246" s="238">
        <f>IF(N246="zákl. přenesená",J246,0)</f>
        <v>0</v>
      </c>
      <c r="BH246" s="238">
        <f>IF(N246="sníž. přenesená",J246,0)</f>
        <v>0</v>
      </c>
      <c r="BI246" s="238">
        <f>IF(N246="nulová",J246,0)</f>
        <v>0</v>
      </c>
      <c r="BJ246" s="17" t="s">
        <v>81</v>
      </c>
      <c r="BK246" s="238">
        <f>ROUND(I246*H246,2)</f>
        <v>0</v>
      </c>
      <c r="BL246" s="17" t="s">
        <v>157</v>
      </c>
      <c r="BM246" s="237" t="s">
        <v>1326</v>
      </c>
    </row>
    <row r="247" s="2" customFormat="1">
      <c r="A247" s="38"/>
      <c r="B247" s="39"/>
      <c r="C247" s="40"/>
      <c r="D247" s="239" t="s">
        <v>159</v>
      </c>
      <c r="E247" s="40"/>
      <c r="F247" s="240" t="s">
        <v>704</v>
      </c>
      <c r="G247" s="40"/>
      <c r="H247" s="40"/>
      <c r="I247" s="241"/>
      <c r="J247" s="40"/>
      <c r="K247" s="40"/>
      <c r="L247" s="44"/>
      <c r="M247" s="242"/>
      <c r="N247" s="243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159</v>
      </c>
      <c r="AU247" s="17" t="s">
        <v>83</v>
      </c>
    </row>
    <row r="248" s="2" customFormat="1">
      <c r="A248" s="38"/>
      <c r="B248" s="39"/>
      <c r="C248" s="40"/>
      <c r="D248" s="244" t="s">
        <v>161</v>
      </c>
      <c r="E248" s="40"/>
      <c r="F248" s="245" t="s">
        <v>705</v>
      </c>
      <c r="G248" s="40"/>
      <c r="H248" s="40"/>
      <c r="I248" s="241"/>
      <c r="J248" s="40"/>
      <c r="K248" s="40"/>
      <c r="L248" s="44"/>
      <c r="M248" s="242"/>
      <c r="N248" s="243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161</v>
      </c>
      <c r="AU248" s="17" t="s">
        <v>83</v>
      </c>
    </row>
    <row r="249" s="13" customFormat="1">
      <c r="A249" s="13"/>
      <c r="B249" s="246"/>
      <c r="C249" s="247"/>
      <c r="D249" s="239" t="s">
        <v>163</v>
      </c>
      <c r="E249" s="248" t="s">
        <v>1</v>
      </c>
      <c r="F249" s="249" t="s">
        <v>1327</v>
      </c>
      <c r="G249" s="247"/>
      <c r="H249" s="250">
        <v>1.161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6" t="s">
        <v>163</v>
      </c>
      <c r="AU249" s="256" t="s">
        <v>83</v>
      </c>
      <c r="AV249" s="13" t="s">
        <v>83</v>
      </c>
      <c r="AW249" s="13" t="s">
        <v>30</v>
      </c>
      <c r="AX249" s="13" t="s">
        <v>81</v>
      </c>
      <c r="AY249" s="256" t="s">
        <v>150</v>
      </c>
    </row>
    <row r="250" s="2" customFormat="1" ht="33" customHeight="1">
      <c r="A250" s="38"/>
      <c r="B250" s="39"/>
      <c r="C250" s="226" t="s">
        <v>326</v>
      </c>
      <c r="D250" s="226" t="s">
        <v>152</v>
      </c>
      <c r="E250" s="227" t="s">
        <v>482</v>
      </c>
      <c r="F250" s="228" t="s">
        <v>483</v>
      </c>
      <c r="G250" s="229" t="s">
        <v>169</v>
      </c>
      <c r="H250" s="230">
        <v>0.17399999999999999</v>
      </c>
      <c r="I250" s="231"/>
      <c r="J250" s="232">
        <f>ROUND(I250*H250,2)</f>
        <v>0</v>
      </c>
      <c r="K250" s="228" t="s">
        <v>156</v>
      </c>
      <c r="L250" s="44"/>
      <c r="M250" s="233" t="s">
        <v>1</v>
      </c>
      <c r="N250" s="234" t="s">
        <v>38</v>
      </c>
      <c r="O250" s="91"/>
      <c r="P250" s="235">
        <f>O250*H250</f>
        <v>0</v>
      </c>
      <c r="Q250" s="235">
        <v>0</v>
      </c>
      <c r="R250" s="235">
        <f>Q250*H250</f>
        <v>0</v>
      </c>
      <c r="S250" s="235">
        <v>0</v>
      </c>
      <c r="T250" s="23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7" t="s">
        <v>157</v>
      </c>
      <c r="AT250" s="237" t="s">
        <v>152</v>
      </c>
      <c r="AU250" s="237" t="s">
        <v>83</v>
      </c>
      <c r="AY250" s="17" t="s">
        <v>150</v>
      </c>
      <c r="BE250" s="238">
        <f>IF(N250="základní",J250,0)</f>
        <v>0</v>
      </c>
      <c r="BF250" s="238">
        <f>IF(N250="snížená",J250,0)</f>
        <v>0</v>
      </c>
      <c r="BG250" s="238">
        <f>IF(N250="zákl. přenesená",J250,0)</f>
        <v>0</v>
      </c>
      <c r="BH250" s="238">
        <f>IF(N250="sníž. přenesená",J250,0)</f>
        <v>0</v>
      </c>
      <c r="BI250" s="238">
        <f>IF(N250="nulová",J250,0)</f>
        <v>0</v>
      </c>
      <c r="BJ250" s="17" t="s">
        <v>81</v>
      </c>
      <c r="BK250" s="238">
        <f>ROUND(I250*H250,2)</f>
        <v>0</v>
      </c>
      <c r="BL250" s="17" t="s">
        <v>157</v>
      </c>
      <c r="BM250" s="237" t="s">
        <v>1328</v>
      </c>
    </row>
    <row r="251" s="2" customFormat="1">
      <c r="A251" s="38"/>
      <c r="B251" s="39"/>
      <c r="C251" s="40"/>
      <c r="D251" s="239" t="s">
        <v>159</v>
      </c>
      <c r="E251" s="40"/>
      <c r="F251" s="240" t="s">
        <v>485</v>
      </c>
      <c r="G251" s="40"/>
      <c r="H251" s="40"/>
      <c r="I251" s="241"/>
      <c r="J251" s="40"/>
      <c r="K251" s="40"/>
      <c r="L251" s="44"/>
      <c r="M251" s="242"/>
      <c r="N251" s="243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159</v>
      </c>
      <c r="AU251" s="17" t="s">
        <v>83</v>
      </c>
    </row>
    <row r="252" s="2" customFormat="1">
      <c r="A252" s="38"/>
      <c r="B252" s="39"/>
      <c r="C252" s="40"/>
      <c r="D252" s="244" t="s">
        <v>161</v>
      </c>
      <c r="E252" s="40"/>
      <c r="F252" s="245" t="s">
        <v>486</v>
      </c>
      <c r="G252" s="40"/>
      <c r="H252" s="40"/>
      <c r="I252" s="241"/>
      <c r="J252" s="40"/>
      <c r="K252" s="40"/>
      <c r="L252" s="44"/>
      <c r="M252" s="242"/>
      <c r="N252" s="243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161</v>
      </c>
      <c r="AU252" s="17" t="s">
        <v>83</v>
      </c>
    </row>
    <row r="253" s="2" customFormat="1" ht="33" customHeight="1">
      <c r="A253" s="38"/>
      <c r="B253" s="39"/>
      <c r="C253" s="226" t="s">
        <v>332</v>
      </c>
      <c r="D253" s="226" t="s">
        <v>152</v>
      </c>
      <c r="E253" s="227" t="s">
        <v>281</v>
      </c>
      <c r="F253" s="228" t="s">
        <v>282</v>
      </c>
      <c r="G253" s="229" t="s">
        <v>169</v>
      </c>
      <c r="H253" s="230">
        <v>0.40500000000000003</v>
      </c>
      <c r="I253" s="231"/>
      <c r="J253" s="232">
        <f>ROUND(I253*H253,2)</f>
        <v>0</v>
      </c>
      <c r="K253" s="228" t="s">
        <v>156</v>
      </c>
      <c r="L253" s="44"/>
      <c r="M253" s="233" t="s">
        <v>1</v>
      </c>
      <c r="N253" s="234" t="s">
        <v>38</v>
      </c>
      <c r="O253" s="91"/>
      <c r="P253" s="235">
        <f>O253*H253</f>
        <v>0</v>
      </c>
      <c r="Q253" s="235">
        <v>0</v>
      </c>
      <c r="R253" s="235">
        <f>Q253*H253</f>
        <v>0</v>
      </c>
      <c r="S253" s="235">
        <v>0</v>
      </c>
      <c r="T253" s="23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7" t="s">
        <v>157</v>
      </c>
      <c r="AT253" s="237" t="s">
        <v>152</v>
      </c>
      <c r="AU253" s="237" t="s">
        <v>83</v>
      </c>
      <c r="AY253" s="17" t="s">
        <v>150</v>
      </c>
      <c r="BE253" s="238">
        <f>IF(N253="základní",J253,0)</f>
        <v>0</v>
      </c>
      <c r="BF253" s="238">
        <f>IF(N253="snížená",J253,0)</f>
        <v>0</v>
      </c>
      <c r="BG253" s="238">
        <f>IF(N253="zákl. přenesená",J253,0)</f>
        <v>0</v>
      </c>
      <c r="BH253" s="238">
        <f>IF(N253="sníž. přenesená",J253,0)</f>
        <v>0</v>
      </c>
      <c r="BI253" s="238">
        <f>IF(N253="nulová",J253,0)</f>
        <v>0</v>
      </c>
      <c r="BJ253" s="17" t="s">
        <v>81</v>
      </c>
      <c r="BK253" s="238">
        <f>ROUND(I253*H253,2)</f>
        <v>0</v>
      </c>
      <c r="BL253" s="17" t="s">
        <v>157</v>
      </c>
      <c r="BM253" s="237" t="s">
        <v>1329</v>
      </c>
    </row>
    <row r="254" s="2" customFormat="1">
      <c r="A254" s="38"/>
      <c r="B254" s="39"/>
      <c r="C254" s="40"/>
      <c r="D254" s="239" t="s">
        <v>159</v>
      </c>
      <c r="E254" s="40"/>
      <c r="F254" s="240" t="s">
        <v>285</v>
      </c>
      <c r="G254" s="40"/>
      <c r="H254" s="40"/>
      <c r="I254" s="241"/>
      <c r="J254" s="40"/>
      <c r="K254" s="40"/>
      <c r="L254" s="44"/>
      <c r="M254" s="242"/>
      <c r="N254" s="243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159</v>
      </c>
      <c r="AU254" s="17" t="s">
        <v>83</v>
      </c>
    </row>
    <row r="255" s="2" customFormat="1">
      <c r="A255" s="38"/>
      <c r="B255" s="39"/>
      <c r="C255" s="40"/>
      <c r="D255" s="244" t="s">
        <v>161</v>
      </c>
      <c r="E255" s="40"/>
      <c r="F255" s="245" t="s">
        <v>488</v>
      </c>
      <c r="G255" s="40"/>
      <c r="H255" s="40"/>
      <c r="I255" s="241"/>
      <c r="J255" s="40"/>
      <c r="K255" s="40"/>
      <c r="L255" s="44"/>
      <c r="M255" s="242"/>
      <c r="N255" s="243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161</v>
      </c>
      <c r="AU255" s="17" t="s">
        <v>83</v>
      </c>
    </row>
    <row r="256" s="2" customFormat="1" ht="44.25" customHeight="1">
      <c r="A256" s="38"/>
      <c r="B256" s="39"/>
      <c r="C256" s="226" t="s">
        <v>340</v>
      </c>
      <c r="D256" s="226" t="s">
        <v>152</v>
      </c>
      <c r="E256" s="227" t="s">
        <v>296</v>
      </c>
      <c r="F256" s="228" t="s">
        <v>297</v>
      </c>
      <c r="G256" s="229" t="s">
        <v>169</v>
      </c>
      <c r="H256" s="230">
        <v>0.42099999999999999</v>
      </c>
      <c r="I256" s="231"/>
      <c r="J256" s="232">
        <f>ROUND(I256*H256,2)</f>
        <v>0</v>
      </c>
      <c r="K256" s="228" t="s">
        <v>156</v>
      </c>
      <c r="L256" s="44"/>
      <c r="M256" s="233" t="s">
        <v>1</v>
      </c>
      <c r="N256" s="234" t="s">
        <v>38</v>
      </c>
      <c r="O256" s="91"/>
      <c r="P256" s="235">
        <f>O256*H256</f>
        <v>0</v>
      </c>
      <c r="Q256" s="235">
        <v>0</v>
      </c>
      <c r="R256" s="235">
        <f>Q256*H256</f>
        <v>0</v>
      </c>
      <c r="S256" s="235">
        <v>0</v>
      </c>
      <c r="T256" s="23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7" t="s">
        <v>157</v>
      </c>
      <c r="AT256" s="237" t="s">
        <v>152</v>
      </c>
      <c r="AU256" s="237" t="s">
        <v>83</v>
      </c>
      <c r="AY256" s="17" t="s">
        <v>150</v>
      </c>
      <c r="BE256" s="238">
        <f>IF(N256="základní",J256,0)</f>
        <v>0</v>
      </c>
      <c r="BF256" s="238">
        <f>IF(N256="snížená",J256,0)</f>
        <v>0</v>
      </c>
      <c r="BG256" s="238">
        <f>IF(N256="zákl. přenesená",J256,0)</f>
        <v>0</v>
      </c>
      <c r="BH256" s="238">
        <f>IF(N256="sníž. přenesená",J256,0)</f>
        <v>0</v>
      </c>
      <c r="BI256" s="238">
        <f>IF(N256="nulová",J256,0)</f>
        <v>0</v>
      </c>
      <c r="BJ256" s="17" t="s">
        <v>81</v>
      </c>
      <c r="BK256" s="238">
        <f>ROUND(I256*H256,2)</f>
        <v>0</v>
      </c>
      <c r="BL256" s="17" t="s">
        <v>157</v>
      </c>
      <c r="BM256" s="237" t="s">
        <v>1330</v>
      </c>
    </row>
    <row r="257" s="2" customFormat="1">
      <c r="A257" s="38"/>
      <c r="B257" s="39"/>
      <c r="C257" s="40"/>
      <c r="D257" s="239" t="s">
        <v>159</v>
      </c>
      <c r="E257" s="40"/>
      <c r="F257" s="240" t="s">
        <v>297</v>
      </c>
      <c r="G257" s="40"/>
      <c r="H257" s="40"/>
      <c r="I257" s="241"/>
      <c r="J257" s="40"/>
      <c r="K257" s="40"/>
      <c r="L257" s="44"/>
      <c r="M257" s="242"/>
      <c r="N257" s="243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159</v>
      </c>
      <c r="AU257" s="17" t="s">
        <v>83</v>
      </c>
    </row>
    <row r="258" s="2" customFormat="1">
      <c r="A258" s="38"/>
      <c r="B258" s="39"/>
      <c r="C258" s="40"/>
      <c r="D258" s="244" t="s">
        <v>161</v>
      </c>
      <c r="E258" s="40"/>
      <c r="F258" s="245" t="s">
        <v>299</v>
      </c>
      <c r="G258" s="40"/>
      <c r="H258" s="40"/>
      <c r="I258" s="241"/>
      <c r="J258" s="40"/>
      <c r="K258" s="40"/>
      <c r="L258" s="44"/>
      <c r="M258" s="242"/>
      <c r="N258" s="243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161</v>
      </c>
      <c r="AU258" s="17" t="s">
        <v>83</v>
      </c>
    </row>
    <row r="259" s="13" customFormat="1">
      <c r="A259" s="13"/>
      <c r="B259" s="246"/>
      <c r="C259" s="247"/>
      <c r="D259" s="239" t="s">
        <v>163</v>
      </c>
      <c r="E259" s="248" t="s">
        <v>1</v>
      </c>
      <c r="F259" s="249" t="s">
        <v>1331</v>
      </c>
      <c r="G259" s="247"/>
      <c r="H259" s="250">
        <v>0.42099999999999999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6" t="s">
        <v>163</v>
      </c>
      <c r="AU259" s="256" t="s">
        <v>83</v>
      </c>
      <c r="AV259" s="13" t="s">
        <v>83</v>
      </c>
      <c r="AW259" s="13" t="s">
        <v>30</v>
      </c>
      <c r="AX259" s="13" t="s">
        <v>81</v>
      </c>
      <c r="AY259" s="256" t="s">
        <v>150</v>
      </c>
    </row>
    <row r="260" s="2" customFormat="1" ht="44.25" customHeight="1">
      <c r="A260" s="38"/>
      <c r="B260" s="39"/>
      <c r="C260" s="226" t="s">
        <v>347</v>
      </c>
      <c r="D260" s="226" t="s">
        <v>152</v>
      </c>
      <c r="E260" s="227" t="s">
        <v>289</v>
      </c>
      <c r="F260" s="228" t="s">
        <v>290</v>
      </c>
      <c r="G260" s="229" t="s">
        <v>169</v>
      </c>
      <c r="H260" s="230">
        <v>63.152000000000001</v>
      </c>
      <c r="I260" s="231"/>
      <c r="J260" s="232">
        <f>ROUND(I260*H260,2)</f>
        <v>0</v>
      </c>
      <c r="K260" s="228" t="s">
        <v>156</v>
      </c>
      <c r="L260" s="44"/>
      <c r="M260" s="233" t="s">
        <v>1</v>
      </c>
      <c r="N260" s="234" t="s">
        <v>38</v>
      </c>
      <c r="O260" s="91"/>
      <c r="P260" s="235">
        <f>O260*H260</f>
        <v>0</v>
      </c>
      <c r="Q260" s="235">
        <v>0</v>
      </c>
      <c r="R260" s="235">
        <f>Q260*H260</f>
        <v>0</v>
      </c>
      <c r="S260" s="235">
        <v>0</v>
      </c>
      <c r="T260" s="23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7" t="s">
        <v>157</v>
      </c>
      <c r="AT260" s="237" t="s">
        <v>152</v>
      </c>
      <c r="AU260" s="237" t="s">
        <v>83</v>
      </c>
      <c r="AY260" s="17" t="s">
        <v>150</v>
      </c>
      <c r="BE260" s="238">
        <f>IF(N260="základní",J260,0)</f>
        <v>0</v>
      </c>
      <c r="BF260" s="238">
        <f>IF(N260="snížená",J260,0)</f>
        <v>0</v>
      </c>
      <c r="BG260" s="238">
        <f>IF(N260="zákl. přenesená",J260,0)</f>
        <v>0</v>
      </c>
      <c r="BH260" s="238">
        <f>IF(N260="sníž. přenesená",J260,0)</f>
        <v>0</v>
      </c>
      <c r="BI260" s="238">
        <f>IF(N260="nulová",J260,0)</f>
        <v>0</v>
      </c>
      <c r="BJ260" s="17" t="s">
        <v>81</v>
      </c>
      <c r="BK260" s="238">
        <f>ROUND(I260*H260,2)</f>
        <v>0</v>
      </c>
      <c r="BL260" s="17" t="s">
        <v>157</v>
      </c>
      <c r="BM260" s="237" t="s">
        <v>1332</v>
      </c>
    </row>
    <row r="261" s="2" customFormat="1">
      <c r="A261" s="38"/>
      <c r="B261" s="39"/>
      <c r="C261" s="40"/>
      <c r="D261" s="239" t="s">
        <v>159</v>
      </c>
      <c r="E261" s="40"/>
      <c r="F261" s="240" t="s">
        <v>292</v>
      </c>
      <c r="G261" s="40"/>
      <c r="H261" s="40"/>
      <c r="I261" s="241"/>
      <c r="J261" s="40"/>
      <c r="K261" s="40"/>
      <c r="L261" s="44"/>
      <c r="M261" s="242"/>
      <c r="N261" s="243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159</v>
      </c>
      <c r="AU261" s="17" t="s">
        <v>83</v>
      </c>
    </row>
    <row r="262" s="2" customFormat="1">
      <c r="A262" s="38"/>
      <c r="B262" s="39"/>
      <c r="C262" s="40"/>
      <c r="D262" s="244" t="s">
        <v>161</v>
      </c>
      <c r="E262" s="40"/>
      <c r="F262" s="245" t="s">
        <v>293</v>
      </c>
      <c r="G262" s="40"/>
      <c r="H262" s="40"/>
      <c r="I262" s="241"/>
      <c r="J262" s="40"/>
      <c r="K262" s="40"/>
      <c r="L262" s="44"/>
      <c r="M262" s="242"/>
      <c r="N262" s="243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161</v>
      </c>
      <c r="AU262" s="17" t="s">
        <v>83</v>
      </c>
    </row>
    <row r="263" s="13" customFormat="1">
      <c r="A263" s="13"/>
      <c r="B263" s="246"/>
      <c r="C263" s="247"/>
      <c r="D263" s="239" t="s">
        <v>163</v>
      </c>
      <c r="E263" s="248" t="s">
        <v>1</v>
      </c>
      <c r="F263" s="249" t="s">
        <v>1333</v>
      </c>
      <c r="G263" s="247"/>
      <c r="H263" s="250">
        <v>63.152000000000001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6" t="s">
        <v>163</v>
      </c>
      <c r="AU263" s="256" t="s">
        <v>83</v>
      </c>
      <c r="AV263" s="13" t="s">
        <v>83</v>
      </c>
      <c r="AW263" s="13" t="s">
        <v>30</v>
      </c>
      <c r="AX263" s="13" t="s">
        <v>81</v>
      </c>
      <c r="AY263" s="256" t="s">
        <v>150</v>
      </c>
    </row>
    <row r="264" s="2" customFormat="1" ht="24.15" customHeight="1">
      <c r="A264" s="38"/>
      <c r="B264" s="39"/>
      <c r="C264" s="226" t="s">
        <v>354</v>
      </c>
      <c r="D264" s="226" t="s">
        <v>152</v>
      </c>
      <c r="E264" s="227" t="s">
        <v>300</v>
      </c>
      <c r="F264" s="228" t="s">
        <v>301</v>
      </c>
      <c r="G264" s="229" t="s">
        <v>169</v>
      </c>
      <c r="H264" s="230">
        <v>3</v>
      </c>
      <c r="I264" s="231"/>
      <c r="J264" s="232">
        <f>ROUND(I264*H264,2)</f>
        <v>0</v>
      </c>
      <c r="K264" s="228" t="s">
        <v>156</v>
      </c>
      <c r="L264" s="44"/>
      <c r="M264" s="233" t="s">
        <v>1</v>
      </c>
      <c r="N264" s="234" t="s">
        <v>38</v>
      </c>
      <c r="O264" s="91"/>
      <c r="P264" s="235">
        <f>O264*H264</f>
        <v>0</v>
      </c>
      <c r="Q264" s="235">
        <v>0</v>
      </c>
      <c r="R264" s="235">
        <f>Q264*H264</f>
        <v>0</v>
      </c>
      <c r="S264" s="235">
        <v>0</v>
      </c>
      <c r="T264" s="23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7" t="s">
        <v>157</v>
      </c>
      <c r="AT264" s="237" t="s">
        <v>152</v>
      </c>
      <c r="AU264" s="237" t="s">
        <v>83</v>
      </c>
      <c r="AY264" s="17" t="s">
        <v>150</v>
      </c>
      <c r="BE264" s="238">
        <f>IF(N264="základní",J264,0)</f>
        <v>0</v>
      </c>
      <c r="BF264" s="238">
        <f>IF(N264="snížená",J264,0)</f>
        <v>0</v>
      </c>
      <c r="BG264" s="238">
        <f>IF(N264="zákl. přenesená",J264,0)</f>
        <v>0</v>
      </c>
      <c r="BH264" s="238">
        <f>IF(N264="sníž. přenesená",J264,0)</f>
        <v>0</v>
      </c>
      <c r="BI264" s="238">
        <f>IF(N264="nulová",J264,0)</f>
        <v>0</v>
      </c>
      <c r="BJ264" s="17" t="s">
        <v>81</v>
      </c>
      <c r="BK264" s="238">
        <f>ROUND(I264*H264,2)</f>
        <v>0</v>
      </c>
      <c r="BL264" s="17" t="s">
        <v>157</v>
      </c>
      <c r="BM264" s="237" t="s">
        <v>1334</v>
      </c>
    </row>
    <row r="265" s="2" customFormat="1">
      <c r="A265" s="38"/>
      <c r="B265" s="39"/>
      <c r="C265" s="40"/>
      <c r="D265" s="239" t="s">
        <v>159</v>
      </c>
      <c r="E265" s="40"/>
      <c r="F265" s="240" t="s">
        <v>303</v>
      </c>
      <c r="G265" s="40"/>
      <c r="H265" s="40"/>
      <c r="I265" s="241"/>
      <c r="J265" s="40"/>
      <c r="K265" s="40"/>
      <c r="L265" s="44"/>
      <c r="M265" s="242"/>
      <c r="N265" s="243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159</v>
      </c>
      <c r="AU265" s="17" t="s">
        <v>83</v>
      </c>
    </row>
    <row r="266" s="2" customFormat="1">
      <c r="A266" s="38"/>
      <c r="B266" s="39"/>
      <c r="C266" s="40"/>
      <c r="D266" s="244" t="s">
        <v>161</v>
      </c>
      <c r="E266" s="40"/>
      <c r="F266" s="245" t="s">
        <v>304</v>
      </c>
      <c r="G266" s="40"/>
      <c r="H266" s="40"/>
      <c r="I266" s="241"/>
      <c r="J266" s="40"/>
      <c r="K266" s="40"/>
      <c r="L266" s="44"/>
      <c r="M266" s="242"/>
      <c r="N266" s="243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161</v>
      </c>
      <c r="AU266" s="17" t="s">
        <v>83</v>
      </c>
    </row>
    <row r="267" s="15" customFormat="1">
      <c r="A267" s="15"/>
      <c r="B267" s="278"/>
      <c r="C267" s="279"/>
      <c r="D267" s="239" t="s">
        <v>163</v>
      </c>
      <c r="E267" s="280" t="s">
        <v>1</v>
      </c>
      <c r="F267" s="281" t="s">
        <v>1335</v>
      </c>
      <c r="G267" s="279"/>
      <c r="H267" s="280" t="s">
        <v>1</v>
      </c>
      <c r="I267" s="282"/>
      <c r="J267" s="279"/>
      <c r="K267" s="279"/>
      <c r="L267" s="283"/>
      <c r="M267" s="284"/>
      <c r="N267" s="285"/>
      <c r="O267" s="285"/>
      <c r="P267" s="285"/>
      <c r="Q267" s="285"/>
      <c r="R267" s="285"/>
      <c r="S267" s="285"/>
      <c r="T267" s="28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87" t="s">
        <v>163</v>
      </c>
      <c r="AU267" s="287" t="s">
        <v>83</v>
      </c>
      <c r="AV267" s="15" t="s">
        <v>81</v>
      </c>
      <c r="AW267" s="15" t="s">
        <v>30</v>
      </c>
      <c r="AX267" s="15" t="s">
        <v>73</v>
      </c>
      <c r="AY267" s="287" t="s">
        <v>150</v>
      </c>
    </row>
    <row r="268" s="13" customFormat="1">
      <c r="A268" s="13"/>
      <c r="B268" s="246"/>
      <c r="C268" s="247"/>
      <c r="D268" s="239" t="s">
        <v>163</v>
      </c>
      <c r="E268" s="248" t="s">
        <v>1</v>
      </c>
      <c r="F268" s="249" t="s">
        <v>173</v>
      </c>
      <c r="G268" s="247"/>
      <c r="H268" s="250">
        <v>3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6" t="s">
        <v>163</v>
      </c>
      <c r="AU268" s="256" t="s">
        <v>83</v>
      </c>
      <c r="AV268" s="13" t="s">
        <v>83</v>
      </c>
      <c r="AW268" s="13" t="s">
        <v>30</v>
      </c>
      <c r="AX268" s="13" t="s">
        <v>81</v>
      </c>
      <c r="AY268" s="256" t="s">
        <v>150</v>
      </c>
    </row>
    <row r="269" s="12" customFormat="1" ht="25.92" customHeight="1">
      <c r="A269" s="12"/>
      <c r="B269" s="210"/>
      <c r="C269" s="211"/>
      <c r="D269" s="212" t="s">
        <v>72</v>
      </c>
      <c r="E269" s="213" t="s">
        <v>306</v>
      </c>
      <c r="F269" s="213" t="s">
        <v>307</v>
      </c>
      <c r="G269" s="211"/>
      <c r="H269" s="211"/>
      <c r="I269" s="214"/>
      <c r="J269" s="215">
        <f>BK269</f>
        <v>0</v>
      </c>
      <c r="K269" s="211"/>
      <c r="L269" s="216"/>
      <c r="M269" s="217"/>
      <c r="N269" s="218"/>
      <c r="O269" s="218"/>
      <c r="P269" s="219">
        <f>P270+P276+P286+P296+P322+P328</f>
        <v>0</v>
      </c>
      <c r="Q269" s="218"/>
      <c r="R269" s="219">
        <f>R270+R276+R286+R296+R322+R328</f>
        <v>0</v>
      </c>
      <c r="S269" s="218"/>
      <c r="T269" s="220">
        <f>T270+T276+T286+T296+T322+T328</f>
        <v>1.5881765999999999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83</v>
      </c>
      <c r="AT269" s="222" t="s">
        <v>72</v>
      </c>
      <c r="AU269" s="222" t="s">
        <v>73</v>
      </c>
      <c r="AY269" s="221" t="s">
        <v>150</v>
      </c>
      <c r="BK269" s="223">
        <f>BK270+BK276+BK286+BK296+BK322+BK328</f>
        <v>0</v>
      </c>
    </row>
    <row r="270" s="12" customFormat="1" ht="22.8" customHeight="1">
      <c r="A270" s="12"/>
      <c r="B270" s="210"/>
      <c r="C270" s="211"/>
      <c r="D270" s="212" t="s">
        <v>72</v>
      </c>
      <c r="E270" s="224" t="s">
        <v>308</v>
      </c>
      <c r="F270" s="224" t="s">
        <v>309</v>
      </c>
      <c r="G270" s="211"/>
      <c r="H270" s="211"/>
      <c r="I270" s="214"/>
      <c r="J270" s="225">
        <f>BK270</f>
        <v>0</v>
      </c>
      <c r="K270" s="211"/>
      <c r="L270" s="216"/>
      <c r="M270" s="217"/>
      <c r="N270" s="218"/>
      <c r="O270" s="218"/>
      <c r="P270" s="219">
        <f>SUM(P271:P275)</f>
        <v>0</v>
      </c>
      <c r="Q270" s="218"/>
      <c r="R270" s="219">
        <f>SUM(R271:R275)</f>
        <v>0</v>
      </c>
      <c r="S270" s="218"/>
      <c r="T270" s="220">
        <f>SUM(T271:T275)</f>
        <v>0.38807999999999998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1" t="s">
        <v>83</v>
      </c>
      <c r="AT270" s="222" t="s">
        <v>72</v>
      </c>
      <c r="AU270" s="222" t="s">
        <v>81</v>
      </c>
      <c r="AY270" s="221" t="s">
        <v>150</v>
      </c>
      <c r="BK270" s="223">
        <f>SUM(BK271:BK275)</f>
        <v>0</v>
      </c>
    </row>
    <row r="271" s="2" customFormat="1" ht="24.15" customHeight="1">
      <c r="A271" s="38"/>
      <c r="B271" s="39"/>
      <c r="C271" s="226" t="s">
        <v>360</v>
      </c>
      <c r="D271" s="226" t="s">
        <v>152</v>
      </c>
      <c r="E271" s="227" t="s">
        <v>311</v>
      </c>
      <c r="F271" s="228" t="s">
        <v>312</v>
      </c>
      <c r="G271" s="229" t="s">
        <v>176</v>
      </c>
      <c r="H271" s="230">
        <v>35.280000000000001</v>
      </c>
      <c r="I271" s="231"/>
      <c r="J271" s="232">
        <f>ROUND(I271*H271,2)</f>
        <v>0</v>
      </c>
      <c r="K271" s="228" t="s">
        <v>156</v>
      </c>
      <c r="L271" s="44"/>
      <c r="M271" s="233" t="s">
        <v>1</v>
      </c>
      <c r="N271" s="234" t="s">
        <v>38</v>
      </c>
      <c r="O271" s="91"/>
      <c r="P271" s="235">
        <f>O271*H271</f>
        <v>0</v>
      </c>
      <c r="Q271" s="235">
        <v>0</v>
      </c>
      <c r="R271" s="235">
        <f>Q271*H271</f>
        <v>0</v>
      </c>
      <c r="S271" s="235">
        <v>0.010999999999999999</v>
      </c>
      <c r="T271" s="236">
        <f>S271*H271</f>
        <v>0.38807999999999998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7" t="s">
        <v>264</v>
      </c>
      <c r="AT271" s="237" t="s">
        <v>152</v>
      </c>
      <c r="AU271" s="237" t="s">
        <v>83</v>
      </c>
      <c r="AY271" s="17" t="s">
        <v>150</v>
      </c>
      <c r="BE271" s="238">
        <f>IF(N271="základní",J271,0)</f>
        <v>0</v>
      </c>
      <c r="BF271" s="238">
        <f>IF(N271="snížená",J271,0)</f>
        <v>0</v>
      </c>
      <c r="BG271" s="238">
        <f>IF(N271="zákl. přenesená",J271,0)</f>
        <v>0</v>
      </c>
      <c r="BH271" s="238">
        <f>IF(N271="sníž. přenesená",J271,0)</f>
        <v>0</v>
      </c>
      <c r="BI271" s="238">
        <f>IF(N271="nulová",J271,0)</f>
        <v>0</v>
      </c>
      <c r="BJ271" s="17" t="s">
        <v>81</v>
      </c>
      <c r="BK271" s="238">
        <f>ROUND(I271*H271,2)</f>
        <v>0</v>
      </c>
      <c r="BL271" s="17" t="s">
        <v>264</v>
      </c>
      <c r="BM271" s="237" t="s">
        <v>1336</v>
      </c>
    </row>
    <row r="272" s="2" customFormat="1">
      <c r="A272" s="38"/>
      <c r="B272" s="39"/>
      <c r="C272" s="40"/>
      <c r="D272" s="239" t="s">
        <v>159</v>
      </c>
      <c r="E272" s="40"/>
      <c r="F272" s="240" t="s">
        <v>314</v>
      </c>
      <c r="G272" s="40"/>
      <c r="H272" s="40"/>
      <c r="I272" s="241"/>
      <c r="J272" s="40"/>
      <c r="K272" s="40"/>
      <c r="L272" s="44"/>
      <c r="M272" s="242"/>
      <c r="N272" s="243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159</v>
      </c>
      <c r="AU272" s="17" t="s">
        <v>83</v>
      </c>
    </row>
    <row r="273" s="2" customFormat="1">
      <c r="A273" s="38"/>
      <c r="B273" s="39"/>
      <c r="C273" s="40"/>
      <c r="D273" s="244" t="s">
        <v>161</v>
      </c>
      <c r="E273" s="40"/>
      <c r="F273" s="245" t="s">
        <v>315</v>
      </c>
      <c r="G273" s="40"/>
      <c r="H273" s="40"/>
      <c r="I273" s="241"/>
      <c r="J273" s="40"/>
      <c r="K273" s="40"/>
      <c r="L273" s="44"/>
      <c r="M273" s="242"/>
      <c r="N273" s="24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161</v>
      </c>
      <c r="AU273" s="17" t="s">
        <v>83</v>
      </c>
    </row>
    <row r="274" s="13" customFormat="1">
      <c r="A274" s="13"/>
      <c r="B274" s="246"/>
      <c r="C274" s="247"/>
      <c r="D274" s="239" t="s">
        <v>163</v>
      </c>
      <c r="E274" s="248" t="s">
        <v>1</v>
      </c>
      <c r="F274" s="249" t="s">
        <v>1337</v>
      </c>
      <c r="G274" s="247"/>
      <c r="H274" s="250">
        <v>35.280000000000001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6" t="s">
        <v>163</v>
      </c>
      <c r="AU274" s="256" t="s">
        <v>83</v>
      </c>
      <c r="AV274" s="13" t="s">
        <v>83</v>
      </c>
      <c r="AW274" s="13" t="s">
        <v>30</v>
      </c>
      <c r="AX274" s="13" t="s">
        <v>73</v>
      </c>
      <c r="AY274" s="256" t="s">
        <v>150</v>
      </c>
    </row>
    <row r="275" s="14" customFormat="1">
      <c r="A275" s="14"/>
      <c r="B275" s="257"/>
      <c r="C275" s="258"/>
      <c r="D275" s="239" t="s">
        <v>163</v>
      </c>
      <c r="E275" s="259" t="s">
        <v>1</v>
      </c>
      <c r="F275" s="260" t="s">
        <v>165</v>
      </c>
      <c r="G275" s="258"/>
      <c r="H275" s="261">
        <v>35.280000000000001</v>
      </c>
      <c r="I275" s="262"/>
      <c r="J275" s="258"/>
      <c r="K275" s="258"/>
      <c r="L275" s="263"/>
      <c r="M275" s="264"/>
      <c r="N275" s="265"/>
      <c r="O275" s="265"/>
      <c r="P275" s="265"/>
      <c r="Q275" s="265"/>
      <c r="R275" s="265"/>
      <c r="S275" s="265"/>
      <c r="T275" s="26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7" t="s">
        <v>163</v>
      </c>
      <c r="AU275" s="267" t="s">
        <v>83</v>
      </c>
      <c r="AV275" s="14" t="s">
        <v>157</v>
      </c>
      <c r="AW275" s="14" t="s">
        <v>30</v>
      </c>
      <c r="AX275" s="14" t="s">
        <v>81</v>
      </c>
      <c r="AY275" s="267" t="s">
        <v>150</v>
      </c>
    </row>
    <row r="276" s="12" customFormat="1" ht="22.8" customHeight="1">
      <c r="A276" s="12"/>
      <c r="B276" s="210"/>
      <c r="C276" s="211"/>
      <c r="D276" s="212" t="s">
        <v>72</v>
      </c>
      <c r="E276" s="224" t="s">
        <v>317</v>
      </c>
      <c r="F276" s="224" t="s">
        <v>318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SUM(P277:P285)</f>
        <v>0</v>
      </c>
      <c r="Q276" s="218"/>
      <c r="R276" s="219">
        <f>SUM(R277:R285)</f>
        <v>0</v>
      </c>
      <c r="S276" s="218"/>
      <c r="T276" s="220">
        <f>SUM(T277:T285)</f>
        <v>0.084919999999999995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83</v>
      </c>
      <c r="AT276" s="222" t="s">
        <v>72</v>
      </c>
      <c r="AU276" s="222" t="s">
        <v>81</v>
      </c>
      <c r="AY276" s="221" t="s">
        <v>150</v>
      </c>
      <c r="BK276" s="223">
        <f>SUM(BK277:BK285)</f>
        <v>0</v>
      </c>
    </row>
    <row r="277" s="2" customFormat="1" ht="24.15" customHeight="1">
      <c r="A277" s="38"/>
      <c r="B277" s="39"/>
      <c r="C277" s="226" t="s">
        <v>180</v>
      </c>
      <c r="D277" s="226" t="s">
        <v>152</v>
      </c>
      <c r="E277" s="227" t="s">
        <v>320</v>
      </c>
      <c r="F277" s="228" t="s">
        <v>321</v>
      </c>
      <c r="G277" s="229" t="s">
        <v>322</v>
      </c>
      <c r="H277" s="230">
        <v>2</v>
      </c>
      <c r="I277" s="231"/>
      <c r="J277" s="232">
        <f>ROUND(I277*H277,2)</f>
        <v>0</v>
      </c>
      <c r="K277" s="228" t="s">
        <v>156</v>
      </c>
      <c r="L277" s="44"/>
      <c r="M277" s="233" t="s">
        <v>1</v>
      </c>
      <c r="N277" s="234" t="s">
        <v>38</v>
      </c>
      <c r="O277" s="91"/>
      <c r="P277" s="235">
        <f>O277*H277</f>
        <v>0</v>
      </c>
      <c r="Q277" s="235">
        <v>0</v>
      </c>
      <c r="R277" s="235">
        <f>Q277*H277</f>
        <v>0</v>
      </c>
      <c r="S277" s="235">
        <v>0.040000000000000001</v>
      </c>
      <c r="T277" s="236">
        <f>S277*H277</f>
        <v>0.080000000000000002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7" t="s">
        <v>264</v>
      </c>
      <c r="AT277" s="237" t="s">
        <v>152</v>
      </c>
      <c r="AU277" s="237" t="s">
        <v>83</v>
      </c>
      <c r="AY277" s="17" t="s">
        <v>150</v>
      </c>
      <c r="BE277" s="238">
        <f>IF(N277="základní",J277,0)</f>
        <v>0</v>
      </c>
      <c r="BF277" s="238">
        <f>IF(N277="snížená",J277,0)</f>
        <v>0</v>
      </c>
      <c r="BG277" s="238">
        <f>IF(N277="zákl. přenesená",J277,0)</f>
        <v>0</v>
      </c>
      <c r="BH277" s="238">
        <f>IF(N277="sníž. přenesená",J277,0)</f>
        <v>0</v>
      </c>
      <c r="BI277" s="238">
        <f>IF(N277="nulová",J277,0)</f>
        <v>0</v>
      </c>
      <c r="BJ277" s="17" t="s">
        <v>81</v>
      </c>
      <c r="BK277" s="238">
        <f>ROUND(I277*H277,2)</f>
        <v>0</v>
      </c>
      <c r="BL277" s="17" t="s">
        <v>264</v>
      </c>
      <c r="BM277" s="237" t="s">
        <v>1338</v>
      </c>
    </row>
    <row r="278" s="2" customFormat="1">
      <c r="A278" s="38"/>
      <c r="B278" s="39"/>
      <c r="C278" s="40"/>
      <c r="D278" s="239" t="s">
        <v>159</v>
      </c>
      <c r="E278" s="40"/>
      <c r="F278" s="240" t="s">
        <v>324</v>
      </c>
      <c r="G278" s="40"/>
      <c r="H278" s="40"/>
      <c r="I278" s="241"/>
      <c r="J278" s="40"/>
      <c r="K278" s="40"/>
      <c r="L278" s="44"/>
      <c r="M278" s="242"/>
      <c r="N278" s="243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159</v>
      </c>
      <c r="AU278" s="17" t="s">
        <v>83</v>
      </c>
    </row>
    <row r="279" s="2" customFormat="1">
      <c r="A279" s="38"/>
      <c r="B279" s="39"/>
      <c r="C279" s="40"/>
      <c r="D279" s="244" t="s">
        <v>161</v>
      </c>
      <c r="E279" s="40"/>
      <c r="F279" s="245" t="s">
        <v>325</v>
      </c>
      <c r="G279" s="40"/>
      <c r="H279" s="40"/>
      <c r="I279" s="241"/>
      <c r="J279" s="40"/>
      <c r="K279" s="40"/>
      <c r="L279" s="44"/>
      <c r="M279" s="242"/>
      <c r="N279" s="243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161</v>
      </c>
      <c r="AU279" s="17" t="s">
        <v>83</v>
      </c>
    </row>
    <row r="280" s="2" customFormat="1" ht="24.15" customHeight="1">
      <c r="A280" s="38"/>
      <c r="B280" s="39"/>
      <c r="C280" s="226" t="s">
        <v>375</v>
      </c>
      <c r="D280" s="226" t="s">
        <v>152</v>
      </c>
      <c r="E280" s="227" t="s">
        <v>327</v>
      </c>
      <c r="F280" s="228" t="s">
        <v>328</v>
      </c>
      <c r="G280" s="229" t="s">
        <v>322</v>
      </c>
      <c r="H280" s="230">
        <v>4</v>
      </c>
      <c r="I280" s="231"/>
      <c r="J280" s="232">
        <f>ROUND(I280*H280,2)</f>
        <v>0</v>
      </c>
      <c r="K280" s="228" t="s">
        <v>156</v>
      </c>
      <c r="L280" s="44"/>
      <c r="M280" s="233" t="s">
        <v>1</v>
      </c>
      <c r="N280" s="234" t="s">
        <v>38</v>
      </c>
      <c r="O280" s="91"/>
      <c r="P280" s="235">
        <f>O280*H280</f>
        <v>0</v>
      </c>
      <c r="Q280" s="235">
        <v>0</v>
      </c>
      <c r="R280" s="235">
        <f>Q280*H280</f>
        <v>0</v>
      </c>
      <c r="S280" s="235">
        <v>0.00063000000000000003</v>
      </c>
      <c r="T280" s="236">
        <f>S280*H280</f>
        <v>0.0025200000000000001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7" t="s">
        <v>264</v>
      </c>
      <c r="AT280" s="237" t="s">
        <v>152</v>
      </c>
      <c r="AU280" s="237" t="s">
        <v>83</v>
      </c>
      <c r="AY280" s="17" t="s">
        <v>150</v>
      </c>
      <c r="BE280" s="238">
        <f>IF(N280="základní",J280,0)</f>
        <v>0</v>
      </c>
      <c r="BF280" s="238">
        <f>IF(N280="snížená",J280,0)</f>
        <v>0</v>
      </c>
      <c r="BG280" s="238">
        <f>IF(N280="zákl. přenesená",J280,0)</f>
        <v>0</v>
      </c>
      <c r="BH280" s="238">
        <f>IF(N280="sníž. přenesená",J280,0)</f>
        <v>0</v>
      </c>
      <c r="BI280" s="238">
        <f>IF(N280="nulová",J280,0)</f>
        <v>0</v>
      </c>
      <c r="BJ280" s="17" t="s">
        <v>81</v>
      </c>
      <c r="BK280" s="238">
        <f>ROUND(I280*H280,2)</f>
        <v>0</v>
      </c>
      <c r="BL280" s="17" t="s">
        <v>264</v>
      </c>
      <c r="BM280" s="237" t="s">
        <v>1339</v>
      </c>
    </row>
    <row r="281" s="2" customFormat="1">
      <c r="A281" s="38"/>
      <c r="B281" s="39"/>
      <c r="C281" s="40"/>
      <c r="D281" s="239" t="s">
        <v>159</v>
      </c>
      <c r="E281" s="40"/>
      <c r="F281" s="240" t="s">
        <v>330</v>
      </c>
      <c r="G281" s="40"/>
      <c r="H281" s="40"/>
      <c r="I281" s="241"/>
      <c r="J281" s="40"/>
      <c r="K281" s="40"/>
      <c r="L281" s="44"/>
      <c r="M281" s="242"/>
      <c r="N281" s="243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159</v>
      </c>
      <c r="AU281" s="17" t="s">
        <v>83</v>
      </c>
    </row>
    <row r="282" s="2" customFormat="1">
      <c r="A282" s="38"/>
      <c r="B282" s="39"/>
      <c r="C282" s="40"/>
      <c r="D282" s="244" t="s">
        <v>161</v>
      </c>
      <c r="E282" s="40"/>
      <c r="F282" s="245" t="s">
        <v>331</v>
      </c>
      <c r="G282" s="40"/>
      <c r="H282" s="40"/>
      <c r="I282" s="241"/>
      <c r="J282" s="40"/>
      <c r="K282" s="40"/>
      <c r="L282" s="44"/>
      <c r="M282" s="242"/>
      <c r="N282" s="243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161</v>
      </c>
      <c r="AU282" s="17" t="s">
        <v>83</v>
      </c>
    </row>
    <row r="283" s="2" customFormat="1" ht="37.8" customHeight="1">
      <c r="A283" s="38"/>
      <c r="B283" s="39"/>
      <c r="C283" s="226" t="s">
        <v>384</v>
      </c>
      <c r="D283" s="226" t="s">
        <v>152</v>
      </c>
      <c r="E283" s="227" t="s">
        <v>333</v>
      </c>
      <c r="F283" s="228" t="s">
        <v>334</v>
      </c>
      <c r="G283" s="229" t="s">
        <v>322</v>
      </c>
      <c r="H283" s="230">
        <v>3</v>
      </c>
      <c r="I283" s="231"/>
      <c r="J283" s="232">
        <f>ROUND(I283*H283,2)</f>
        <v>0</v>
      </c>
      <c r="K283" s="228" t="s">
        <v>156</v>
      </c>
      <c r="L283" s="44"/>
      <c r="M283" s="233" t="s">
        <v>1</v>
      </c>
      <c r="N283" s="234" t="s">
        <v>38</v>
      </c>
      <c r="O283" s="91"/>
      <c r="P283" s="235">
        <f>O283*H283</f>
        <v>0</v>
      </c>
      <c r="Q283" s="235">
        <v>0</v>
      </c>
      <c r="R283" s="235">
        <f>Q283*H283</f>
        <v>0</v>
      </c>
      <c r="S283" s="235">
        <v>0.00080000000000000004</v>
      </c>
      <c r="T283" s="236">
        <f>S283*H283</f>
        <v>0.0024000000000000002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7" t="s">
        <v>264</v>
      </c>
      <c r="AT283" s="237" t="s">
        <v>152</v>
      </c>
      <c r="AU283" s="237" t="s">
        <v>83</v>
      </c>
      <c r="AY283" s="17" t="s">
        <v>150</v>
      </c>
      <c r="BE283" s="238">
        <f>IF(N283="základní",J283,0)</f>
        <v>0</v>
      </c>
      <c r="BF283" s="238">
        <f>IF(N283="snížená",J283,0)</f>
        <v>0</v>
      </c>
      <c r="BG283" s="238">
        <f>IF(N283="zákl. přenesená",J283,0)</f>
        <v>0</v>
      </c>
      <c r="BH283" s="238">
        <f>IF(N283="sníž. přenesená",J283,0)</f>
        <v>0</v>
      </c>
      <c r="BI283" s="238">
        <f>IF(N283="nulová",J283,0)</f>
        <v>0</v>
      </c>
      <c r="BJ283" s="17" t="s">
        <v>81</v>
      </c>
      <c r="BK283" s="238">
        <f>ROUND(I283*H283,2)</f>
        <v>0</v>
      </c>
      <c r="BL283" s="17" t="s">
        <v>264</v>
      </c>
      <c r="BM283" s="237" t="s">
        <v>1340</v>
      </c>
    </row>
    <row r="284" s="2" customFormat="1">
      <c r="A284" s="38"/>
      <c r="B284" s="39"/>
      <c r="C284" s="40"/>
      <c r="D284" s="239" t="s">
        <v>159</v>
      </c>
      <c r="E284" s="40"/>
      <c r="F284" s="240" t="s">
        <v>336</v>
      </c>
      <c r="G284" s="40"/>
      <c r="H284" s="40"/>
      <c r="I284" s="241"/>
      <c r="J284" s="40"/>
      <c r="K284" s="40"/>
      <c r="L284" s="44"/>
      <c r="M284" s="242"/>
      <c r="N284" s="243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159</v>
      </c>
      <c r="AU284" s="17" t="s">
        <v>83</v>
      </c>
    </row>
    <row r="285" s="2" customFormat="1">
      <c r="A285" s="38"/>
      <c r="B285" s="39"/>
      <c r="C285" s="40"/>
      <c r="D285" s="244" t="s">
        <v>161</v>
      </c>
      <c r="E285" s="40"/>
      <c r="F285" s="245" t="s">
        <v>337</v>
      </c>
      <c r="G285" s="40"/>
      <c r="H285" s="40"/>
      <c r="I285" s="241"/>
      <c r="J285" s="40"/>
      <c r="K285" s="40"/>
      <c r="L285" s="44"/>
      <c r="M285" s="242"/>
      <c r="N285" s="243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161</v>
      </c>
      <c r="AU285" s="17" t="s">
        <v>83</v>
      </c>
    </row>
    <row r="286" s="12" customFormat="1" ht="22.8" customHeight="1">
      <c r="A286" s="12"/>
      <c r="B286" s="210"/>
      <c r="C286" s="211"/>
      <c r="D286" s="212" t="s">
        <v>72</v>
      </c>
      <c r="E286" s="224" t="s">
        <v>338</v>
      </c>
      <c r="F286" s="224" t="s">
        <v>339</v>
      </c>
      <c r="G286" s="211"/>
      <c r="H286" s="211"/>
      <c r="I286" s="214"/>
      <c r="J286" s="225">
        <f>BK286</f>
        <v>0</v>
      </c>
      <c r="K286" s="211"/>
      <c r="L286" s="216"/>
      <c r="M286" s="217"/>
      <c r="N286" s="218"/>
      <c r="O286" s="218"/>
      <c r="P286" s="219">
        <f>SUM(P287:P295)</f>
        <v>0</v>
      </c>
      <c r="Q286" s="218"/>
      <c r="R286" s="219">
        <f>SUM(R287:R295)</f>
        <v>0</v>
      </c>
      <c r="S286" s="218"/>
      <c r="T286" s="220">
        <f>SUM(T287:T295)</f>
        <v>0.40544000000000002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21" t="s">
        <v>83</v>
      </c>
      <c r="AT286" s="222" t="s">
        <v>72</v>
      </c>
      <c r="AU286" s="222" t="s">
        <v>81</v>
      </c>
      <c r="AY286" s="221" t="s">
        <v>150</v>
      </c>
      <c r="BK286" s="223">
        <f>SUM(BK287:BK295)</f>
        <v>0</v>
      </c>
    </row>
    <row r="287" s="2" customFormat="1" ht="24.15" customHeight="1">
      <c r="A287" s="38"/>
      <c r="B287" s="39"/>
      <c r="C287" s="226" t="s">
        <v>389</v>
      </c>
      <c r="D287" s="226" t="s">
        <v>152</v>
      </c>
      <c r="E287" s="227" t="s">
        <v>361</v>
      </c>
      <c r="F287" s="228" t="s">
        <v>362</v>
      </c>
      <c r="G287" s="229" t="s">
        <v>176</v>
      </c>
      <c r="H287" s="230">
        <v>10.890000000000001</v>
      </c>
      <c r="I287" s="231"/>
      <c r="J287" s="232">
        <f>ROUND(I287*H287,2)</f>
        <v>0</v>
      </c>
      <c r="K287" s="228" t="s">
        <v>156</v>
      </c>
      <c r="L287" s="44"/>
      <c r="M287" s="233" t="s">
        <v>1</v>
      </c>
      <c r="N287" s="234" t="s">
        <v>38</v>
      </c>
      <c r="O287" s="91"/>
      <c r="P287" s="235">
        <f>O287*H287</f>
        <v>0</v>
      </c>
      <c r="Q287" s="235">
        <v>0</v>
      </c>
      <c r="R287" s="235">
        <f>Q287*H287</f>
        <v>0</v>
      </c>
      <c r="S287" s="235">
        <v>0.016</v>
      </c>
      <c r="T287" s="236">
        <f>S287*H287</f>
        <v>0.17424000000000001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7" t="s">
        <v>264</v>
      </c>
      <c r="AT287" s="237" t="s">
        <v>152</v>
      </c>
      <c r="AU287" s="237" t="s">
        <v>83</v>
      </c>
      <c r="AY287" s="17" t="s">
        <v>150</v>
      </c>
      <c r="BE287" s="238">
        <f>IF(N287="základní",J287,0)</f>
        <v>0</v>
      </c>
      <c r="BF287" s="238">
        <f>IF(N287="snížená",J287,0)</f>
        <v>0</v>
      </c>
      <c r="BG287" s="238">
        <f>IF(N287="zákl. přenesená",J287,0)</f>
        <v>0</v>
      </c>
      <c r="BH287" s="238">
        <f>IF(N287="sníž. přenesená",J287,0)</f>
        <v>0</v>
      </c>
      <c r="BI287" s="238">
        <f>IF(N287="nulová",J287,0)</f>
        <v>0</v>
      </c>
      <c r="BJ287" s="17" t="s">
        <v>81</v>
      </c>
      <c r="BK287" s="238">
        <f>ROUND(I287*H287,2)</f>
        <v>0</v>
      </c>
      <c r="BL287" s="17" t="s">
        <v>264</v>
      </c>
      <c r="BM287" s="237" t="s">
        <v>1341</v>
      </c>
    </row>
    <row r="288" s="2" customFormat="1">
      <c r="A288" s="38"/>
      <c r="B288" s="39"/>
      <c r="C288" s="40"/>
      <c r="D288" s="239" t="s">
        <v>159</v>
      </c>
      <c r="E288" s="40"/>
      <c r="F288" s="240" t="s">
        <v>364</v>
      </c>
      <c r="G288" s="40"/>
      <c r="H288" s="40"/>
      <c r="I288" s="241"/>
      <c r="J288" s="40"/>
      <c r="K288" s="40"/>
      <c r="L288" s="44"/>
      <c r="M288" s="242"/>
      <c r="N288" s="243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159</v>
      </c>
      <c r="AU288" s="17" t="s">
        <v>83</v>
      </c>
    </row>
    <row r="289" s="2" customFormat="1">
      <c r="A289" s="38"/>
      <c r="B289" s="39"/>
      <c r="C289" s="40"/>
      <c r="D289" s="244" t="s">
        <v>161</v>
      </c>
      <c r="E289" s="40"/>
      <c r="F289" s="245" t="s">
        <v>365</v>
      </c>
      <c r="G289" s="40"/>
      <c r="H289" s="40"/>
      <c r="I289" s="241"/>
      <c r="J289" s="40"/>
      <c r="K289" s="40"/>
      <c r="L289" s="44"/>
      <c r="M289" s="242"/>
      <c r="N289" s="24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161</v>
      </c>
      <c r="AU289" s="17" t="s">
        <v>83</v>
      </c>
    </row>
    <row r="290" s="13" customFormat="1">
      <c r="A290" s="13"/>
      <c r="B290" s="246"/>
      <c r="C290" s="247"/>
      <c r="D290" s="239" t="s">
        <v>163</v>
      </c>
      <c r="E290" s="248" t="s">
        <v>1</v>
      </c>
      <c r="F290" s="249" t="s">
        <v>181</v>
      </c>
      <c r="G290" s="247"/>
      <c r="H290" s="250">
        <v>10.890000000000001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6" t="s">
        <v>163</v>
      </c>
      <c r="AU290" s="256" t="s">
        <v>83</v>
      </c>
      <c r="AV290" s="13" t="s">
        <v>83</v>
      </c>
      <c r="AW290" s="13" t="s">
        <v>30</v>
      </c>
      <c r="AX290" s="13" t="s">
        <v>73</v>
      </c>
      <c r="AY290" s="256" t="s">
        <v>150</v>
      </c>
    </row>
    <row r="291" s="14" customFormat="1">
      <c r="A291" s="14"/>
      <c r="B291" s="257"/>
      <c r="C291" s="258"/>
      <c r="D291" s="239" t="s">
        <v>163</v>
      </c>
      <c r="E291" s="259" t="s">
        <v>1</v>
      </c>
      <c r="F291" s="260" t="s">
        <v>165</v>
      </c>
      <c r="G291" s="258"/>
      <c r="H291" s="261">
        <v>10.890000000000001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163</v>
      </c>
      <c r="AU291" s="267" t="s">
        <v>83</v>
      </c>
      <c r="AV291" s="14" t="s">
        <v>157</v>
      </c>
      <c r="AW291" s="14" t="s">
        <v>30</v>
      </c>
      <c r="AX291" s="14" t="s">
        <v>81</v>
      </c>
      <c r="AY291" s="267" t="s">
        <v>150</v>
      </c>
    </row>
    <row r="292" s="2" customFormat="1" ht="24.15" customHeight="1">
      <c r="A292" s="38"/>
      <c r="B292" s="39"/>
      <c r="C292" s="226" t="s">
        <v>399</v>
      </c>
      <c r="D292" s="226" t="s">
        <v>152</v>
      </c>
      <c r="E292" s="227" t="s">
        <v>745</v>
      </c>
      <c r="F292" s="228" t="s">
        <v>746</v>
      </c>
      <c r="G292" s="229" t="s">
        <v>224</v>
      </c>
      <c r="H292" s="230">
        <v>13.6</v>
      </c>
      <c r="I292" s="231"/>
      <c r="J292" s="232">
        <f>ROUND(I292*H292,2)</f>
        <v>0</v>
      </c>
      <c r="K292" s="228" t="s">
        <v>156</v>
      </c>
      <c r="L292" s="44"/>
      <c r="M292" s="233" t="s">
        <v>1</v>
      </c>
      <c r="N292" s="234" t="s">
        <v>38</v>
      </c>
      <c r="O292" s="91"/>
      <c r="P292" s="235">
        <f>O292*H292</f>
        <v>0</v>
      </c>
      <c r="Q292" s="235">
        <v>0</v>
      </c>
      <c r="R292" s="235">
        <f>Q292*H292</f>
        <v>0</v>
      </c>
      <c r="S292" s="235">
        <v>0.017000000000000001</v>
      </c>
      <c r="T292" s="236">
        <f>S292*H292</f>
        <v>0.23120000000000002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7" t="s">
        <v>264</v>
      </c>
      <c r="AT292" s="237" t="s">
        <v>152</v>
      </c>
      <c r="AU292" s="237" t="s">
        <v>83</v>
      </c>
      <c r="AY292" s="17" t="s">
        <v>150</v>
      </c>
      <c r="BE292" s="238">
        <f>IF(N292="základní",J292,0)</f>
        <v>0</v>
      </c>
      <c r="BF292" s="238">
        <f>IF(N292="snížená",J292,0)</f>
        <v>0</v>
      </c>
      <c r="BG292" s="238">
        <f>IF(N292="zákl. přenesená",J292,0)</f>
        <v>0</v>
      </c>
      <c r="BH292" s="238">
        <f>IF(N292="sníž. přenesená",J292,0)</f>
        <v>0</v>
      </c>
      <c r="BI292" s="238">
        <f>IF(N292="nulová",J292,0)</f>
        <v>0</v>
      </c>
      <c r="BJ292" s="17" t="s">
        <v>81</v>
      </c>
      <c r="BK292" s="238">
        <f>ROUND(I292*H292,2)</f>
        <v>0</v>
      </c>
      <c r="BL292" s="17" t="s">
        <v>264</v>
      </c>
      <c r="BM292" s="237" t="s">
        <v>1342</v>
      </c>
    </row>
    <row r="293" s="2" customFormat="1">
      <c r="A293" s="38"/>
      <c r="B293" s="39"/>
      <c r="C293" s="40"/>
      <c r="D293" s="239" t="s">
        <v>159</v>
      </c>
      <c r="E293" s="40"/>
      <c r="F293" s="240" t="s">
        <v>748</v>
      </c>
      <c r="G293" s="40"/>
      <c r="H293" s="40"/>
      <c r="I293" s="241"/>
      <c r="J293" s="40"/>
      <c r="K293" s="40"/>
      <c r="L293" s="44"/>
      <c r="M293" s="242"/>
      <c r="N293" s="243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159</v>
      </c>
      <c r="AU293" s="17" t="s">
        <v>83</v>
      </c>
    </row>
    <row r="294" s="2" customFormat="1">
      <c r="A294" s="38"/>
      <c r="B294" s="39"/>
      <c r="C294" s="40"/>
      <c r="D294" s="244" t="s">
        <v>161</v>
      </c>
      <c r="E294" s="40"/>
      <c r="F294" s="245" t="s">
        <v>749</v>
      </c>
      <c r="G294" s="40"/>
      <c r="H294" s="40"/>
      <c r="I294" s="241"/>
      <c r="J294" s="40"/>
      <c r="K294" s="40"/>
      <c r="L294" s="44"/>
      <c r="M294" s="242"/>
      <c r="N294" s="243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161</v>
      </c>
      <c r="AU294" s="17" t="s">
        <v>83</v>
      </c>
    </row>
    <row r="295" s="13" customFormat="1">
      <c r="A295" s="13"/>
      <c r="B295" s="246"/>
      <c r="C295" s="247"/>
      <c r="D295" s="239" t="s">
        <v>163</v>
      </c>
      <c r="E295" s="248" t="s">
        <v>1</v>
      </c>
      <c r="F295" s="249" t="s">
        <v>1343</v>
      </c>
      <c r="G295" s="247"/>
      <c r="H295" s="250">
        <v>13.6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163</v>
      </c>
      <c r="AU295" s="256" t="s">
        <v>83</v>
      </c>
      <c r="AV295" s="13" t="s">
        <v>83</v>
      </c>
      <c r="AW295" s="13" t="s">
        <v>30</v>
      </c>
      <c r="AX295" s="13" t="s">
        <v>81</v>
      </c>
      <c r="AY295" s="256" t="s">
        <v>150</v>
      </c>
    </row>
    <row r="296" s="12" customFormat="1" ht="22.8" customHeight="1">
      <c r="A296" s="12"/>
      <c r="B296" s="210"/>
      <c r="C296" s="211"/>
      <c r="D296" s="212" t="s">
        <v>72</v>
      </c>
      <c r="E296" s="224" t="s">
        <v>520</v>
      </c>
      <c r="F296" s="224" t="s">
        <v>521</v>
      </c>
      <c r="G296" s="211"/>
      <c r="H296" s="211"/>
      <c r="I296" s="214"/>
      <c r="J296" s="225">
        <f>BK296</f>
        <v>0</v>
      </c>
      <c r="K296" s="211"/>
      <c r="L296" s="216"/>
      <c r="M296" s="217"/>
      <c r="N296" s="218"/>
      <c r="O296" s="218"/>
      <c r="P296" s="219">
        <f>SUM(P297:P321)</f>
        <v>0</v>
      </c>
      <c r="Q296" s="218"/>
      <c r="R296" s="219">
        <f>SUM(R297:R321)</f>
        <v>0</v>
      </c>
      <c r="S296" s="218"/>
      <c r="T296" s="220">
        <f>SUM(T297:T321)</f>
        <v>0.50321300000000002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1" t="s">
        <v>83</v>
      </c>
      <c r="AT296" s="222" t="s">
        <v>72</v>
      </c>
      <c r="AU296" s="222" t="s">
        <v>81</v>
      </c>
      <c r="AY296" s="221" t="s">
        <v>150</v>
      </c>
      <c r="BK296" s="223">
        <f>SUM(BK297:BK321)</f>
        <v>0</v>
      </c>
    </row>
    <row r="297" s="2" customFormat="1" ht="24.15" customHeight="1">
      <c r="A297" s="38"/>
      <c r="B297" s="39"/>
      <c r="C297" s="226" t="s">
        <v>408</v>
      </c>
      <c r="D297" s="226" t="s">
        <v>152</v>
      </c>
      <c r="E297" s="227" t="s">
        <v>528</v>
      </c>
      <c r="F297" s="228" t="s">
        <v>529</v>
      </c>
      <c r="G297" s="229" t="s">
        <v>224</v>
      </c>
      <c r="H297" s="230">
        <v>12.1</v>
      </c>
      <c r="I297" s="231"/>
      <c r="J297" s="232">
        <f>ROUND(I297*H297,2)</f>
        <v>0</v>
      </c>
      <c r="K297" s="228" t="s">
        <v>156</v>
      </c>
      <c r="L297" s="44"/>
      <c r="M297" s="233" t="s">
        <v>1</v>
      </c>
      <c r="N297" s="234" t="s">
        <v>38</v>
      </c>
      <c r="O297" s="91"/>
      <c r="P297" s="235">
        <f>O297*H297</f>
        <v>0</v>
      </c>
      <c r="Q297" s="235">
        <v>0</v>
      </c>
      <c r="R297" s="235">
        <f>Q297*H297</f>
        <v>0</v>
      </c>
      <c r="S297" s="235">
        <v>0.0017700000000000001</v>
      </c>
      <c r="T297" s="236">
        <f>S297*H297</f>
        <v>0.021417000000000002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7" t="s">
        <v>264</v>
      </c>
      <c r="AT297" s="237" t="s">
        <v>152</v>
      </c>
      <c r="AU297" s="237" t="s">
        <v>83</v>
      </c>
      <c r="AY297" s="17" t="s">
        <v>150</v>
      </c>
      <c r="BE297" s="238">
        <f>IF(N297="základní",J297,0)</f>
        <v>0</v>
      </c>
      <c r="BF297" s="238">
        <f>IF(N297="snížená",J297,0)</f>
        <v>0</v>
      </c>
      <c r="BG297" s="238">
        <f>IF(N297="zákl. přenesená",J297,0)</f>
        <v>0</v>
      </c>
      <c r="BH297" s="238">
        <f>IF(N297="sníž. přenesená",J297,0)</f>
        <v>0</v>
      </c>
      <c r="BI297" s="238">
        <f>IF(N297="nulová",J297,0)</f>
        <v>0</v>
      </c>
      <c r="BJ297" s="17" t="s">
        <v>81</v>
      </c>
      <c r="BK297" s="238">
        <f>ROUND(I297*H297,2)</f>
        <v>0</v>
      </c>
      <c r="BL297" s="17" t="s">
        <v>264</v>
      </c>
      <c r="BM297" s="237" t="s">
        <v>1344</v>
      </c>
    </row>
    <row r="298" s="2" customFormat="1">
      <c r="A298" s="38"/>
      <c r="B298" s="39"/>
      <c r="C298" s="40"/>
      <c r="D298" s="239" t="s">
        <v>159</v>
      </c>
      <c r="E298" s="40"/>
      <c r="F298" s="240" t="s">
        <v>531</v>
      </c>
      <c r="G298" s="40"/>
      <c r="H298" s="40"/>
      <c r="I298" s="241"/>
      <c r="J298" s="40"/>
      <c r="K298" s="40"/>
      <c r="L298" s="44"/>
      <c r="M298" s="242"/>
      <c r="N298" s="243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159</v>
      </c>
      <c r="AU298" s="17" t="s">
        <v>83</v>
      </c>
    </row>
    <row r="299" s="2" customFormat="1">
      <c r="A299" s="38"/>
      <c r="B299" s="39"/>
      <c r="C299" s="40"/>
      <c r="D299" s="244" t="s">
        <v>161</v>
      </c>
      <c r="E299" s="40"/>
      <c r="F299" s="245" t="s">
        <v>532</v>
      </c>
      <c r="G299" s="40"/>
      <c r="H299" s="40"/>
      <c r="I299" s="241"/>
      <c r="J299" s="40"/>
      <c r="K299" s="40"/>
      <c r="L299" s="44"/>
      <c r="M299" s="242"/>
      <c r="N299" s="243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161</v>
      </c>
      <c r="AU299" s="17" t="s">
        <v>83</v>
      </c>
    </row>
    <row r="300" s="13" customFormat="1">
      <c r="A300" s="13"/>
      <c r="B300" s="246"/>
      <c r="C300" s="247"/>
      <c r="D300" s="239" t="s">
        <v>163</v>
      </c>
      <c r="E300" s="248" t="s">
        <v>1</v>
      </c>
      <c r="F300" s="249" t="s">
        <v>1345</v>
      </c>
      <c r="G300" s="247"/>
      <c r="H300" s="250">
        <v>12.1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6" t="s">
        <v>163</v>
      </c>
      <c r="AU300" s="256" t="s">
        <v>83</v>
      </c>
      <c r="AV300" s="13" t="s">
        <v>83</v>
      </c>
      <c r="AW300" s="13" t="s">
        <v>30</v>
      </c>
      <c r="AX300" s="13" t="s">
        <v>73</v>
      </c>
      <c r="AY300" s="256" t="s">
        <v>150</v>
      </c>
    </row>
    <row r="301" s="14" customFormat="1">
      <c r="A301" s="14"/>
      <c r="B301" s="257"/>
      <c r="C301" s="258"/>
      <c r="D301" s="239" t="s">
        <v>163</v>
      </c>
      <c r="E301" s="259" t="s">
        <v>1</v>
      </c>
      <c r="F301" s="260" t="s">
        <v>165</v>
      </c>
      <c r="G301" s="258"/>
      <c r="H301" s="261">
        <v>12.1</v>
      </c>
      <c r="I301" s="262"/>
      <c r="J301" s="258"/>
      <c r="K301" s="258"/>
      <c r="L301" s="263"/>
      <c r="M301" s="264"/>
      <c r="N301" s="265"/>
      <c r="O301" s="265"/>
      <c r="P301" s="265"/>
      <c r="Q301" s="265"/>
      <c r="R301" s="265"/>
      <c r="S301" s="265"/>
      <c r="T301" s="26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7" t="s">
        <v>163</v>
      </c>
      <c r="AU301" s="267" t="s">
        <v>83</v>
      </c>
      <c r="AV301" s="14" t="s">
        <v>157</v>
      </c>
      <c r="AW301" s="14" t="s">
        <v>30</v>
      </c>
      <c r="AX301" s="14" t="s">
        <v>81</v>
      </c>
      <c r="AY301" s="267" t="s">
        <v>150</v>
      </c>
    </row>
    <row r="302" s="2" customFormat="1" ht="16.5" customHeight="1">
      <c r="A302" s="38"/>
      <c r="B302" s="39"/>
      <c r="C302" s="226" t="s">
        <v>412</v>
      </c>
      <c r="D302" s="226" t="s">
        <v>152</v>
      </c>
      <c r="E302" s="227" t="s">
        <v>533</v>
      </c>
      <c r="F302" s="228" t="s">
        <v>534</v>
      </c>
      <c r="G302" s="229" t="s">
        <v>224</v>
      </c>
      <c r="H302" s="230">
        <v>6.7999999999999998</v>
      </c>
      <c r="I302" s="231"/>
      <c r="J302" s="232">
        <f>ROUND(I302*H302,2)</f>
        <v>0</v>
      </c>
      <c r="K302" s="228" t="s">
        <v>156</v>
      </c>
      <c r="L302" s="44"/>
      <c r="M302" s="233" t="s">
        <v>1</v>
      </c>
      <c r="N302" s="234" t="s">
        <v>38</v>
      </c>
      <c r="O302" s="91"/>
      <c r="P302" s="235">
        <f>O302*H302</f>
        <v>0</v>
      </c>
      <c r="Q302" s="235">
        <v>0</v>
      </c>
      <c r="R302" s="235">
        <f>Q302*H302</f>
        <v>0</v>
      </c>
      <c r="S302" s="235">
        <v>0.00167</v>
      </c>
      <c r="T302" s="236">
        <f>S302*H302</f>
        <v>0.011356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7" t="s">
        <v>264</v>
      </c>
      <c r="AT302" s="237" t="s">
        <v>152</v>
      </c>
      <c r="AU302" s="237" t="s">
        <v>83</v>
      </c>
      <c r="AY302" s="17" t="s">
        <v>150</v>
      </c>
      <c r="BE302" s="238">
        <f>IF(N302="základní",J302,0)</f>
        <v>0</v>
      </c>
      <c r="BF302" s="238">
        <f>IF(N302="snížená",J302,0)</f>
        <v>0</v>
      </c>
      <c r="BG302" s="238">
        <f>IF(N302="zákl. přenesená",J302,0)</f>
        <v>0</v>
      </c>
      <c r="BH302" s="238">
        <f>IF(N302="sníž. přenesená",J302,0)</f>
        <v>0</v>
      </c>
      <c r="BI302" s="238">
        <f>IF(N302="nulová",J302,0)</f>
        <v>0</v>
      </c>
      <c r="BJ302" s="17" t="s">
        <v>81</v>
      </c>
      <c r="BK302" s="238">
        <f>ROUND(I302*H302,2)</f>
        <v>0</v>
      </c>
      <c r="BL302" s="17" t="s">
        <v>264</v>
      </c>
      <c r="BM302" s="237" t="s">
        <v>1346</v>
      </c>
    </row>
    <row r="303" s="2" customFormat="1">
      <c r="A303" s="38"/>
      <c r="B303" s="39"/>
      <c r="C303" s="40"/>
      <c r="D303" s="239" t="s">
        <v>159</v>
      </c>
      <c r="E303" s="40"/>
      <c r="F303" s="240" t="s">
        <v>536</v>
      </c>
      <c r="G303" s="40"/>
      <c r="H303" s="40"/>
      <c r="I303" s="241"/>
      <c r="J303" s="40"/>
      <c r="K303" s="40"/>
      <c r="L303" s="44"/>
      <c r="M303" s="242"/>
      <c r="N303" s="243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159</v>
      </c>
      <c r="AU303" s="17" t="s">
        <v>83</v>
      </c>
    </row>
    <row r="304" s="2" customFormat="1">
      <c r="A304" s="38"/>
      <c r="B304" s="39"/>
      <c r="C304" s="40"/>
      <c r="D304" s="244" t="s">
        <v>161</v>
      </c>
      <c r="E304" s="40"/>
      <c r="F304" s="245" t="s">
        <v>537</v>
      </c>
      <c r="G304" s="40"/>
      <c r="H304" s="40"/>
      <c r="I304" s="241"/>
      <c r="J304" s="40"/>
      <c r="K304" s="40"/>
      <c r="L304" s="44"/>
      <c r="M304" s="242"/>
      <c r="N304" s="243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161</v>
      </c>
      <c r="AU304" s="17" t="s">
        <v>83</v>
      </c>
    </row>
    <row r="305" s="13" customFormat="1">
      <c r="A305" s="13"/>
      <c r="B305" s="246"/>
      <c r="C305" s="247"/>
      <c r="D305" s="239" t="s">
        <v>163</v>
      </c>
      <c r="E305" s="248" t="s">
        <v>1</v>
      </c>
      <c r="F305" s="249" t="s">
        <v>1347</v>
      </c>
      <c r="G305" s="247"/>
      <c r="H305" s="250">
        <v>6.7999999999999998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6" t="s">
        <v>163</v>
      </c>
      <c r="AU305" s="256" t="s">
        <v>83</v>
      </c>
      <c r="AV305" s="13" t="s">
        <v>83</v>
      </c>
      <c r="AW305" s="13" t="s">
        <v>30</v>
      </c>
      <c r="AX305" s="13" t="s">
        <v>73</v>
      </c>
      <c r="AY305" s="256" t="s">
        <v>150</v>
      </c>
    </row>
    <row r="306" s="14" customFormat="1">
      <c r="A306" s="14"/>
      <c r="B306" s="257"/>
      <c r="C306" s="258"/>
      <c r="D306" s="239" t="s">
        <v>163</v>
      </c>
      <c r="E306" s="259" t="s">
        <v>1</v>
      </c>
      <c r="F306" s="260" t="s">
        <v>165</v>
      </c>
      <c r="G306" s="258"/>
      <c r="H306" s="261">
        <v>6.7999999999999998</v>
      </c>
      <c r="I306" s="262"/>
      <c r="J306" s="258"/>
      <c r="K306" s="258"/>
      <c r="L306" s="263"/>
      <c r="M306" s="264"/>
      <c r="N306" s="265"/>
      <c r="O306" s="265"/>
      <c r="P306" s="265"/>
      <c r="Q306" s="265"/>
      <c r="R306" s="265"/>
      <c r="S306" s="265"/>
      <c r="T306" s="26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7" t="s">
        <v>163</v>
      </c>
      <c r="AU306" s="267" t="s">
        <v>83</v>
      </c>
      <c r="AV306" s="14" t="s">
        <v>157</v>
      </c>
      <c r="AW306" s="14" t="s">
        <v>30</v>
      </c>
      <c r="AX306" s="14" t="s">
        <v>81</v>
      </c>
      <c r="AY306" s="267" t="s">
        <v>150</v>
      </c>
    </row>
    <row r="307" s="2" customFormat="1" ht="16.5" customHeight="1">
      <c r="A307" s="38"/>
      <c r="B307" s="39"/>
      <c r="C307" s="226" t="s">
        <v>565</v>
      </c>
      <c r="D307" s="226" t="s">
        <v>152</v>
      </c>
      <c r="E307" s="227" t="s">
        <v>539</v>
      </c>
      <c r="F307" s="228" t="s">
        <v>540</v>
      </c>
      <c r="G307" s="229" t="s">
        <v>224</v>
      </c>
      <c r="H307" s="230">
        <v>24.199999999999999</v>
      </c>
      <c r="I307" s="231"/>
      <c r="J307" s="232">
        <f>ROUND(I307*H307,2)</f>
        <v>0</v>
      </c>
      <c r="K307" s="228" t="s">
        <v>156</v>
      </c>
      <c r="L307" s="44"/>
      <c r="M307" s="233" t="s">
        <v>1</v>
      </c>
      <c r="N307" s="234" t="s">
        <v>38</v>
      </c>
      <c r="O307" s="91"/>
      <c r="P307" s="235">
        <f>O307*H307</f>
        <v>0</v>
      </c>
      <c r="Q307" s="235">
        <v>0</v>
      </c>
      <c r="R307" s="235">
        <f>Q307*H307</f>
        <v>0</v>
      </c>
      <c r="S307" s="235">
        <v>0.0025999999999999999</v>
      </c>
      <c r="T307" s="236">
        <f>S307*H307</f>
        <v>0.06291999999999999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7" t="s">
        <v>264</v>
      </c>
      <c r="AT307" s="237" t="s">
        <v>152</v>
      </c>
      <c r="AU307" s="237" t="s">
        <v>83</v>
      </c>
      <c r="AY307" s="17" t="s">
        <v>150</v>
      </c>
      <c r="BE307" s="238">
        <f>IF(N307="základní",J307,0)</f>
        <v>0</v>
      </c>
      <c r="BF307" s="238">
        <f>IF(N307="snížená",J307,0)</f>
        <v>0</v>
      </c>
      <c r="BG307" s="238">
        <f>IF(N307="zákl. přenesená",J307,0)</f>
        <v>0</v>
      </c>
      <c r="BH307" s="238">
        <f>IF(N307="sníž. přenesená",J307,0)</f>
        <v>0</v>
      </c>
      <c r="BI307" s="238">
        <f>IF(N307="nulová",J307,0)</f>
        <v>0</v>
      </c>
      <c r="BJ307" s="17" t="s">
        <v>81</v>
      </c>
      <c r="BK307" s="238">
        <f>ROUND(I307*H307,2)</f>
        <v>0</v>
      </c>
      <c r="BL307" s="17" t="s">
        <v>264</v>
      </c>
      <c r="BM307" s="237" t="s">
        <v>1348</v>
      </c>
    </row>
    <row r="308" s="2" customFormat="1">
      <c r="A308" s="38"/>
      <c r="B308" s="39"/>
      <c r="C308" s="40"/>
      <c r="D308" s="239" t="s">
        <v>159</v>
      </c>
      <c r="E308" s="40"/>
      <c r="F308" s="240" t="s">
        <v>542</v>
      </c>
      <c r="G308" s="40"/>
      <c r="H308" s="40"/>
      <c r="I308" s="241"/>
      <c r="J308" s="40"/>
      <c r="K308" s="40"/>
      <c r="L308" s="44"/>
      <c r="M308" s="242"/>
      <c r="N308" s="243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159</v>
      </c>
      <c r="AU308" s="17" t="s">
        <v>83</v>
      </c>
    </row>
    <row r="309" s="2" customFormat="1">
      <c r="A309" s="38"/>
      <c r="B309" s="39"/>
      <c r="C309" s="40"/>
      <c r="D309" s="244" t="s">
        <v>161</v>
      </c>
      <c r="E309" s="40"/>
      <c r="F309" s="245" t="s">
        <v>543</v>
      </c>
      <c r="G309" s="40"/>
      <c r="H309" s="40"/>
      <c r="I309" s="241"/>
      <c r="J309" s="40"/>
      <c r="K309" s="40"/>
      <c r="L309" s="44"/>
      <c r="M309" s="242"/>
      <c r="N309" s="243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161</v>
      </c>
      <c r="AU309" s="17" t="s">
        <v>83</v>
      </c>
    </row>
    <row r="310" s="13" customFormat="1">
      <c r="A310" s="13"/>
      <c r="B310" s="246"/>
      <c r="C310" s="247"/>
      <c r="D310" s="239" t="s">
        <v>163</v>
      </c>
      <c r="E310" s="248" t="s">
        <v>1</v>
      </c>
      <c r="F310" s="249" t="s">
        <v>1349</v>
      </c>
      <c r="G310" s="247"/>
      <c r="H310" s="250">
        <v>24.199999999999999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6" t="s">
        <v>163</v>
      </c>
      <c r="AU310" s="256" t="s">
        <v>83</v>
      </c>
      <c r="AV310" s="13" t="s">
        <v>83</v>
      </c>
      <c r="AW310" s="13" t="s">
        <v>30</v>
      </c>
      <c r="AX310" s="13" t="s">
        <v>73</v>
      </c>
      <c r="AY310" s="256" t="s">
        <v>150</v>
      </c>
    </row>
    <row r="311" s="14" customFormat="1">
      <c r="A311" s="14"/>
      <c r="B311" s="257"/>
      <c r="C311" s="258"/>
      <c r="D311" s="239" t="s">
        <v>163</v>
      </c>
      <c r="E311" s="259" t="s">
        <v>1</v>
      </c>
      <c r="F311" s="260" t="s">
        <v>165</v>
      </c>
      <c r="G311" s="258"/>
      <c r="H311" s="261">
        <v>24.199999999999999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163</v>
      </c>
      <c r="AU311" s="267" t="s">
        <v>83</v>
      </c>
      <c r="AV311" s="14" t="s">
        <v>157</v>
      </c>
      <c r="AW311" s="14" t="s">
        <v>30</v>
      </c>
      <c r="AX311" s="14" t="s">
        <v>81</v>
      </c>
      <c r="AY311" s="267" t="s">
        <v>150</v>
      </c>
    </row>
    <row r="312" s="2" customFormat="1" ht="16.5" customHeight="1">
      <c r="A312" s="38"/>
      <c r="B312" s="39"/>
      <c r="C312" s="226" t="s">
        <v>571</v>
      </c>
      <c r="D312" s="226" t="s">
        <v>152</v>
      </c>
      <c r="E312" s="227" t="s">
        <v>545</v>
      </c>
      <c r="F312" s="228" t="s">
        <v>546</v>
      </c>
      <c r="G312" s="229" t="s">
        <v>322</v>
      </c>
      <c r="H312" s="230">
        <v>40</v>
      </c>
      <c r="I312" s="231"/>
      <c r="J312" s="232">
        <f>ROUND(I312*H312,2)</f>
        <v>0</v>
      </c>
      <c r="K312" s="228" t="s">
        <v>156</v>
      </c>
      <c r="L312" s="44"/>
      <c r="M312" s="233" t="s">
        <v>1</v>
      </c>
      <c r="N312" s="234" t="s">
        <v>38</v>
      </c>
      <c r="O312" s="91"/>
      <c r="P312" s="235">
        <f>O312*H312</f>
        <v>0</v>
      </c>
      <c r="Q312" s="235">
        <v>0</v>
      </c>
      <c r="R312" s="235">
        <f>Q312*H312</f>
        <v>0</v>
      </c>
      <c r="S312" s="235">
        <v>0.0094000000000000004</v>
      </c>
      <c r="T312" s="236">
        <f>S312*H312</f>
        <v>0.376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7" t="s">
        <v>264</v>
      </c>
      <c r="AT312" s="237" t="s">
        <v>152</v>
      </c>
      <c r="AU312" s="237" t="s">
        <v>83</v>
      </c>
      <c r="AY312" s="17" t="s">
        <v>150</v>
      </c>
      <c r="BE312" s="238">
        <f>IF(N312="základní",J312,0)</f>
        <v>0</v>
      </c>
      <c r="BF312" s="238">
        <f>IF(N312="snížená",J312,0)</f>
        <v>0</v>
      </c>
      <c r="BG312" s="238">
        <f>IF(N312="zákl. přenesená",J312,0)</f>
        <v>0</v>
      </c>
      <c r="BH312" s="238">
        <f>IF(N312="sníž. přenesená",J312,0)</f>
        <v>0</v>
      </c>
      <c r="BI312" s="238">
        <f>IF(N312="nulová",J312,0)</f>
        <v>0</v>
      </c>
      <c r="BJ312" s="17" t="s">
        <v>81</v>
      </c>
      <c r="BK312" s="238">
        <f>ROUND(I312*H312,2)</f>
        <v>0</v>
      </c>
      <c r="BL312" s="17" t="s">
        <v>264</v>
      </c>
      <c r="BM312" s="237" t="s">
        <v>1350</v>
      </c>
    </row>
    <row r="313" s="2" customFormat="1">
      <c r="A313" s="38"/>
      <c r="B313" s="39"/>
      <c r="C313" s="40"/>
      <c r="D313" s="239" t="s">
        <v>159</v>
      </c>
      <c r="E313" s="40"/>
      <c r="F313" s="240" t="s">
        <v>548</v>
      </c>
      <c r="G313" s="40"/>
      <c r="H313" s="40"/>
      <c r="I313" s="241"/>
      <c r="J313" s="40"/>
      <c r="K313" s="40"/>
      <c r="L313" s="44"/>
      <c r="M313" s="242"/>
      <c r="N313" s="243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159</v>
      </c>
      <c r="AU313" s="17" t="s">
        <v>83</v>
      </c>
    </row>
    <row r="314" s="2" customFormat="1">
      <c r="A314" s="38"/>
      <c r="B314" s="39"/>
      <c r="C314" s="40"/>
      <c r="D314" s="244" t="s">
        <v>161</v>
      </c>
      <c r="E314" s="40"/>
      <c r="F314" s="245" t="s">
        <v>549</v>
      </c>
      <c r="G314" s="40"/>
      <c r="H314" s="40"/>
      <c r="I314" s="241"/>
      <c r="J314" s="40"/>
      <c r="K314" s="40"/>
      <c r="L314" s="44"/>
      <c r="M314" s="242"/>
      <c r="N314" s="24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161</v>
      </c>
      <c r="AU314" s="17" t="s">
        <v>83</v>
      </c>
    </row>
    <row r="315" s="13" customFormat="1">
      <c r="A315" s="13"/>
      <c r="B315" s="246"/>
      <c r="C315" s="247"/>
      <c r="D315" s="239" t="s">
        <v>163</v>
      </c>
      <c r="E315" s="248" t="s">
        <v>1</v>
      </c>
      <c r="F315" s="249" t="s">
        <v>1351</v>
      </c>
      <c r="G315" s="247"/>
      <c r="H315" s="250">
        <v>40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6" t="s">
        <v>163</v>
      </c>
      <c r="AU315" s="256" t="s">
        <v>83</v>
      </c>
      <c r="AV315" s="13" t="s">
        <v>83</v>
      </c>
      <c r="AW315" s="13" t="s">
        <v>30</v>
      </c>
      <c r="AX315" s="13" t="s">
        <v>73</v>
      </c>
      <c r="AY315" s="256" t="s">
        <v>150</v>
      </c>
    </row>
    <row r="316" s="14" customFormat="1">
      <c r="A316" s="14"/>
      <c r="B316" s="257"/>
      <c r="C316" s="258"/>
      <c r="D316" s="239" t="s">
        <v>163</v>
      </c>
      <c r="E316" s="259" t="s">
        <v>1</v>
      </c>
      <c r="F316" s="260" t="s">
        <v>165</v>
      </c>
      <c r="G316" s="258"/>
      <c r="H316" s="261">
        <v>40</v>
      </c>
      <c r="I316" s="262"/>
      <c r="J316" s="258"/>
      <c r="K316" s="258"/>
      <c r="L316" s="263"/>
      <c r="M316" s="264"/>
      <c r="N316" s="265"/>
      <c r="O316" s="265"/>
      <c r="P316" s="265"/>
      <c r="Q316" s="265"/>
      <c r="R316" s="265"/>
      <c r="S316" s="265"/>
      <c r="T316" s="26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7" t="s">
        <v>163</v>
      </c>
      <c r="AU316" s="267" t="s">
        <v>83</v>
      </c>
      <c r="AV316" s="14" t="s">
        <v>157</v>
      </c>
      <c r="AW316" s="14" t="s">
        <v>30</v>
      </c>
      <c r="AX316" s="14" t="s">
        <v>81</v>
      </c>
      <c r="AY316" s="267" t="s">
        <v>150</v>
      </c>
    </row>
    <row r="317" s="2" customFormat="1" ht="16.5" customHeight="1">
      <c r="A317" s="38"/>
      <c r="B317" s="39"/>
      <c r="C317" s="226" t="s">
        <v>575</v>
      </c>
      <c r="D317" s="226" t="s">
        <v>152</v>
      </c>
      <c r="E317" s="227" t="s">
        <v>550</v>
      </c>
      <c r="F317" s="228" t="s">
        <v>551</v>
      </c>
      <c r="G317" s="229" t="s">
        <v>224</v>
      </c>
      <c r="H317" s="230">
        <v>8</v>
      </c>
      <c r="I317" s="231"/>
      <c r="J317" s="232">
        <f>ROUND(I317*H317,2)</f>
        <v>0</v>
      </c>
      <c r="K317" s="228" t="s">
        <v>156</v>
      </c>
      <c r="L317" s="44"/>
      <c r="M317" s="233" t="s">
        <v>1</v>
      </c>
      <c r="N317" s="234" t="s">
        <v>38</v>
      </c>
      <c r="O317" s="91"/>
      <c r="P317" s="235">
        <f>O317*H317</f>
        <v>0</v>
      </c>
      <c r="Q317" s="235">
        <v>0</v>
      </c>
      <c r="R317" s="235">
        <f>Q317*H317</f>
        <v>0</v>
      </c>
      <c r="S317" s="235">
        <v>0.0039399999999999999</v>
      </c>
      <c r="T317" s="236">
        <f>S317*H317</f>
        <v>0.031519999999999999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7" t="s">
        <v>264</v>
      </c>
      <c r="AT317" s="237" t="s">
        <v>152</v>
      </c>
      <c r="AU317" s="237" t="s">
        <v>83</v>
      </c>
      <c r="AY317" s="17" t="s">
        <v>150</v>
      </c>
      <c r="BE317" s="238">
        <f>IF(N317="základní",J317,0)</f>
        <v>0</v>
      </c>
      <c r="BF317" s="238">
        <f>IF(N317="snížená",J317,0)</f>
        <v>0</v>
      </c>
      <c r="BG317" s="238">
        <f>IF(N317="zákl. přenesená",J317,0)</f>
        <v>0</v>
      </c>
      <c r="BH317" s="238">
        <f>IF(N317="sníž. přenesená",J317,0)</f>
        <v>0</v>
      </c>
      <c r="BI317" s="238">
        <f>IF(N317="nulová",J317,0)</f>
        <v>0</v>
      </c>
      <c r="BJ317" s="17" t="s">
        <v>81</v>
      </c>
      <c r="BK317" s="238">
        <f>ROUND(I317*H317,2)</f>
        <v>0</v>
      </c>
      <c r="BL317" s="17" t="s">
        <v>264</v>
      </c>
      <c r="BM317" s="237" t="s">
        <v>1352</v>
      </c>
    </row>
    <row r="318" s="2" customFormat="1">
      <c r="A318" s="38"/>
      <c r="B318" s="39"/>
      <c r="C318" s="40"/>
      <c r="D318" s="239" t="s">
        <v>159</v>
      </c>
      <c r="E318" s="40"/>
      <c r="F318" s="240" t="s">
        <v>553</v>
      </c>
      <c r="G318" s="40"/>
      <c r="H318" s="40"/>
      <c r="I318" s="241"/>
      <c r="J318" s="40"/>
      <c r="K318" s="40"/>
      <c r="L318" s="44"/>
      <c r="M318" s="242"/>
      <c r="N318" s="243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159</v>
      </c>
      <c r="AU318" s="17" t="s">
        <v>83</v>
      </c>
    </row>
    <row r="319" s="2" customFormat="1">
      <c r="A319" s="38"/>
      <c r="B319" s="39"/>
      <c r="C319" s="40"/>
      <c r="D319" s="244" t="s">
        <v>161</v>
      </c>
      <c r="E319" s="40"/>
      <c r="F319" s="245" t="s">
        <v>554</v>
      </c>
      <c r="G319" s="40"/>
      <c r="H319" s="40"/>
      <c r="I319" s="241"/>
      <c r="J319" s="40"/>
      <c r="K319" s="40"/>
      <c r="L319" s="44"/>
      <c r="M319" s="242"/>
      <c r="N319" s="24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161</v>
      </c>
      <c r="AU319" s="17" t="s">
        <v>83</v>
      </c>
    </row>
    <row r="320" s="13" customFormat="1">
      <c r="A320" s="13"/>
      <c r="B320" s="246"/>
      <c r="C320" s="247"/>
      <c r="D320" s="239" t="s">
        <v>163</v>
      </c>
      <c r="E320" s="248" t="s">
        <v>1</v>
      </c>
      <c r="F320" s="249" t="s">
        <v>1353</v>
      </c>
      <c r="G320" s="247"/>
      <c r="H320" s="250">
        <v>8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6" t="s">
        <v>163</v>
      </c>
      <c r="AU320" s="256" t="s">
        <v>83</v>
      </c>
      <c r="AV320" s="13" t="s">
        <v>83</v>
      </c>
      <c r="AW320" s="13" t="s">
        <v>30</v>
      </c>
      <c r="AX320" s="13" t="s">
        <v>73</v>
      </c>
      <c r="AY320" s="256" t="s">
        <v>150</v>
      </c>
    </row>
    <row r="321" s="14" customFormat="1">
      <c r="A321" s="14"/>
      <c r="B321" s="257"/>
      <c r="C321" s="258"/>
      <c r="D321" s="239" t="s">
        <v>163</v>
      </c>
      <c r="E321" s="259" t="s">
        <v>1</v>
      </c>
      <c r="F321" s="260" t="s">
        <v>165</v>
      </c>
      <c r="G321" s="258"/>
      <c r="H321" s="261">
        <v>8</v>
      </c>
      <c r="I321" s="262"/>
      <c r="J321" s="258"/>
      <c r="K321" s="258"/>
      <c r="L321" s="263"/>
      <c r="M321" s="264"/>
      <c r="N321" s="265"/>
      <c r="O321" s="265"/>
      <c r="P321" s="265"/>
      <c r="Q321" s="265"/>
      <c r="R321" s="265"/>
      <c r="S321" s="265"/>
      <c r="T321" s="26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7" t="s">
        <v>163</v>
      </c>
      <c r="AU321" s="267" t="s">
        <v>83</v>
      </c>
      <c r="AV321" s="14" t="s">
        <v>157</v>
      </c>
      <c r="AW321" s="14" t="s">
        <v>30</v>
      </c>
      <c r="AX321" s="14" t="s">
        <v>81</v>
      </c>
      <c r="AY321" s="267" t="s">
        <v>150</v>
      </c>
    </row>
    <row r="322" s="12" customFormat="1" ht="22.8" customHeight="1">
      <c r="A322" s="12"/>
      <c r="B322" s="210"/>
      <c r="C322" s="211"/>
      <c r="D322" s="212" t="s">
        <v>72</v>
      </c>
      <c r="E322" s="224" t="s">
        <v>1123</v>
      </c>
      <c r="F322" s="224" t="s">
        <v>1124</v>
      </c>
      <c r="G322" s="211"/>
      <c r="H322" s="211"/>
      <c r="I322" s="214"/>
      <c r="J322" s="225">
        <f>BK322</f>
        <v>0</v>
      </c>
      <c r="K322" s="211"/>
      <c r="L322" s="216"/>
      <c r="M322" s="217"/>
      <c r="N322" s="218"/>
      <c r="O322" s="218"/>
      <c r="P322" s="219">
        <f>SUM(P323:P327)</f>
        <v>0</v>
      </c>
      <c r="Q322" s="218"/>
      <c r="R322" s="219">
        <f>SUM(R323:R327)</f>
        <v>0</v>
      </c>
      <c r="S322" s="218"/>
      <c r="T322" s="220">
        <f>SUM(T323:T327)</f>
        <v>0.032670000000000005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1" t="s">
        <v>83</v>
      </c>
      <c r="AT322" s="222" t="s">
        <v>72</v>
      </c>
      <c r="AU322" s="222" t="s">
        <v>81</v>
      </c>
      <c r="AY322" s="221" t="s">
        <v>150</v>
      </c>
      <c r="BK322" s="223">
        <f>SUM(BK323:BK327)</f>
        <v>0</v>
      </c>
    </row>
    <row r="323" s="2" customFormat="1" ht="24.15" customHeight="1">
      <c r="A323" s="38"/>
      <c r="B323" s="39"/>
      <c r="C323" s="226" t="s">
        <v>579</v>
      </c>
      <c r="D323" s="226" t="s">
        <v>152</v>
      </c>
      <c r="E323" s="227" t="s">
        <v>1354</v>
      </c>
      <c r="F323" s="228" t="s">
        <v>1355</v>
      </c>
      <c r="G323" s="229" t="s">
        <v>176</v>
      </c>
      <c r="H323" s="230">
        <v>10.890000000000001</v>
      </c>
      <c r="I323" s="231"/>
      <c r="J323" s="232">
        <f>ROUND(I323*H323,2)</f>
        <v>0</v>
      </c>
      <c r="K323" s="228" t="s">
        <v>156</v>
      </c>
      <c r="L323" s="44"/>
      <c r="M323" s="233" t="s">
        <v>1</v>
      </c>
      <c r="N323" s="234" t="s">
        <v>38</v>
      </c>
      <c r="O323" s="91"/>
      <c r="P323" s="235">
        <f>O323*H323</f>
        <v>0</v>
      </c>
      <c r="Q323" s="235">
        <v>0</v>
      </c>
      <c r="R323" s="235">
        <f>Q323*H323</f>
        <v>0</v>
      </c>
      <c r="S323" s="235">
        <v>0.0030000000000000001</v>
      </c>
      <c r="T323" s="236">
        <f>S323*H323</f>
        <v>0.032670000000000005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7" t="s">
        <v>264</v>
      </c>
      <c r="AT323" s="237" t="s">
        <v>152</v>
      </c>
      <c r="AU323" s="237" t="s">
        <v>83</v>
      </c>
      <c r="AY323" s="17" t="s">
        <v>150</v>
      </c>
      <c r="BE323" s="238">
        <f>IF(N323="základní",J323,0)</f>
        <v>0</v>
      </c>
      <c r="BF323" s="238">
        <f>IF(N323="snížená",J323,0)</f>
        <v>0</v>
      </c>
      <c r="BG323" s="238">
        <f>IF(N323="zákl. přenesená",J323,0)</f>
        <v>0</v>
      </c>
      <c r="BH323" s="238">
        <f>IF(N323="sníž. přenesená",J323,0)</f>
        <v>0</v>
      </c>
      <c r="BI323" s="238">
        <f>IF(N323="nulová",J323,0)</f>
        <v>0</v>
      </c>
      <c r="BJ323" s="17" t="s">
        <v>81</v>
      </c>
      <c r="BK323" s="238">
        <f>ROUND(I323*H323,2)</f>
        <v>0</v>
      </c>
      <c r="BL323" s="17" t="s">
        <v>264</v>
      </c>
      <c r="BM323" s="237" t="s">
        <v>1356</v>
      </c>
    </row>
    <row r="324" s="2" customFormat="1">
      <c r="A324" s="38"/>
      <c r="B324" s="39"/>
      <c r="C324" s="40"/>
      <c r="D324" s="239" t="s">
        <v>159</v>
      </c>
      <c r="E324" s="40"/>
      <c r="F324" s="240" t="s">
        <v>1355</v>
      </c>
      <c r="G324" s="40"/>
      <c r="H324" s="40"/>
      <c r="I324" s="241"/>
      <c r="J324" s="40"/>
      <c r="K324" s="40"/>
      <c r="L324" s="44"/>
      <c r="M324" s="242"/>
      <c r="N324" s="243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159</v>
      </c>
      <c r="AU324" s="17" t="s">
        <v>83</v>
      </c>
    </row>
    <row r="325" s="2" customFormat="1">
      <c r="A325" s="38"/>
      <c r="B325" s="39"/>
      <c r="C325" s="40"/>
      <c r="D325" s="244" t="s">
        <v>161</v>
      </c>
      <c r="E325" s="40"/>
      <c r="F325" s="245" t="s">
        <v>1357</v>
      </c>
      <c r="G325" s="40"/>
      <c r="H325" s="40"/>
      <c r="I325" s="241"/>
      <c r="J325" s="40"/>
      <c r="K325" s="40"/>
      <c r="L325" s="44"/>
      <c r="M325" s="242"/>
      <c r="N325" s="243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161</v>
      </c>
      <c r="AU325" s="17" t="s">
        <v>83</v>
      </c>
    </row>
    <row r="326" s="13" customFormat="1">
      <c r="A326" s="13"/>
      <c r="B326" s="246"/>
      <c r="C326" s="247"/>
      <c r="D326" s="239" t="s">
        <v>163</v>
      </c>
      <c r="E326" s="248" t="s">
        <v>1</v>
      </c>
      <c r="F326" s="249" t="s">
        <v>181</v>
      </c>
      <c r="G326" s="247"/>
      <c r="H326" s="250">
        <v>10.890000000000001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6" t="s">
        <v>163</v>
      </c>
      <c r="AU326" s="256" t="s">
        <v>83</v>
      </c>
      <c r="AV326" s="13" t="s">
        <v>83</v>
      </c>
      <c r="AW326" s="13" t="s">
        <v>30</v>
      </c>
      <c r="AX326" s="13" t="s">
        <v>73</v>
      </c>
      <c r="AY326" s="256" t="s">
        <v>150</v>
      </c>
    </row>
    <row r="327" s="14" customFormat="1">
      <c r="A327" s="14"/>
      <c r="B327" s="257"/>
      <c r="C327" s="258"/>
      <c r="D327" s="239" t="s">
        <v>163</v>
      </c>
      <c r="E327" s="259" t="s">
        <v>1</v>
      </c>
      <c r="F327" s="260" t="s">
        <v>165</v>
      </c>
      <c r="G327" s="258"/>
      <c r="H327" s="261">
        <v>10.890000000000001</v>
      </c>
      <c r="I327" s="262"/>
      <c r="J327" s="258"/>
      <c r="K327" s="258"/>
      <c r="L327" s="263"/>
      <c r="M327" s="264"/>
      <c r="N327" s="265"/>
      <c r="O327" s="265"/>
      <c r="P327" s="265"/>
      <c r="Q327" s="265"/>
      <c r="R327" s="265"/>
      <c r="S327" s="265"/>
      <c r="T327" s="266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7" t="s">
        <v>163</v>
      </c>
      <c r="AU327" s="267" t="s">
        <v>83</v>
      </c>
      <c r="AV327" s="14" t="s">
        <v>157</v>
      </c>
      <c r="AW327" s="14" t="s">
        <v>30</v>
      </c>
      <c r="AX327" s="14" t="s">
        <v>81</v>
      </c>
      <c r="AY327" s="267" t="s">
        <v>150</v>
      </c>
    </row>
    <row r="328" s="12" customFormat="1" ht="22.8" customHeight="1">
      <c r="A328" s="12"/>
      <c r="B328" s="210"/>
      <c r="C328" s="211"/>
      <c r="D328" s="212" t="s">
        <v>72</v>
      </c>
      <c r="E328" s="224" t="s">
        <v>556</v>
      </c>
      <c r="F328" s="224" t="s">
        <v>557</v>
      </c>
      <c r="G328" s="211"/>
      <c r="H328" s="211"/>
      <c r="I328" s="214"/>
      <c r="J328" s="225">
        <f>BK328</f>
        <v>0</v>
      </c>
      <c r="K328" s="211"/>
      <c r="L328" s="216"/>
      <c r="M328" s="217"/>
      <c r="N328" s="218"/>
      <c r="O328" s="218"/>
      <c r="P328" s="219">
        <f>SUM(P329:P338)</f>
        <v>0</v>
      </c>
      <c r="Q328" s="218"/>
      <c r="R328" s="219">
        <f>SUM(R329:R338)</f>
        <v>0</v>
      </c>
      <c r="S328" s="218"/>
      <c r="T328" s="220">
        <f>SUM(T329:T338)</f>
        <v>0.17385360000000003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21" t="s">
        <v>83</v>
      </c>
      <c r="AT328" s="222" t="s">
        <v>72</v>
      </c>
      <c r="AU328" s="222" t="s">
        <v>81</v>
      </c>
      <c r="AY328" s="221" t="s">
        <v>150</v>
      </c>
      <c r="BK328" s="223">
        <f>SUM(BK329:BK338)</f>
        <v>0</v>
      </c>
    </row>
    <row r="329" s="2" customFormat="1" ht="16.5" customHeight="1">
      <c r="A329" s="38"/>
      <c r="B329" s="39"/>
      <c r="C329" s="226" t="s">
        <v>584</v>
      </c>
      <c r="D329" s="226" t="s">
        <v>152</v>
      </c>
      <c r="E329" s="227" t="s">
        <v>558</v>
      </c>
      <c r="F329" s="228" t="s">
        <v>559</v>
      </c>
      <c r="G329" s="229" t="s">
        <v>176</v>
      </c>
      <c r="H329" s="230">
        <v>8.5600000000000005</v>
      </c>
      <c r="I329" s="231"/>
      <c r="J329" s="232">
        <f>ROUND(I329*H329,2)</f>
        <v>0</v>
      </c>
      <c r="K329" s="228" t="s">
        <v>156</v>
      </c>
      <c r="L329" s="44"/>
      <c r="M329" s="233" t="s">
        <v>1</v>
      </c>
      <c r="N329" s="234" t="s">
        <v>38</v>
      </c>
      <c r="O329" s="91"/>
      <c r="P329" s="235">
        <f>O329*H329</f>
        <v>0</v>
      </c>
      <c r="Q329" s="235">
        <v>0</v>
      </c>
      <c r="R329" s="235">
        <f>Q329*H329</f>
        <v>0</v>
      </c>
      <c r="S329" s="235">
        <v>0.020310000000000002</v>
      </c>
      <c r="T329" s="236">
        <f>S329*H329</f>
        <v>0.17385360000000003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7" t="s">
        <v>264</v>
      </c>
      <c r="AT329" s="237" t="s">
        <v>152</v>
      </c>
      <c r="AU329" s="237" t="s">
        <v>83</v>
      </c>
      <c r="AY329" s="17" t="s">
        <v>150</v>
      </c>
      <c r="BE329" s="238">
        <f>IF(N329="základní",J329,0)</f>
        <v>0</v>
      </c>
      <c r="BF329" s="238">
        <f>IF(N329="snížená",J329,0)</f>
        <v>0</v>
      </c>
      <c r="BG329" s="238">
        <f>IF(N329="zákl. přenesená",J329,0)</f>
        <v>0</v>
      </c>
      <c r="BH329" s="238">
        <f>IF(N329="sníž. přenesená",J329,0)</f>
        <v>0</v>
      </c>
      <c r="BI329" s="238">
        <f>IF(N329="nulová",J329,0)</f>
        <v>0</v>
      </c>
      <c r="BJ329" s="17" t="s">
        <v>81</v>
      </c>
      <c r="BK329" s="238">
        <f>ROUND(I329*H329,2)</f>
        <v>0</v>
      </c>
      <c r="BL329" s="17" t="s">
        <v>264</v>
      </c>
      <c r="BM329" s="237" t="s">
        <v>1358</v>
      </c>
    </row>
    <row r="330" s="2" customFormat="1">
      <c r="A330" s="38"/>
      <c r="B330" s="39"/>
      <c r="C330" s="40"/>
      <c r="D330" s="239" t="s">
        <v>159</v>
      </c>
      <c r="E330" s="40"/>
      <c r="F330" s="240" t="s">
        <v>559</v>
      </c>
      <c r="G330" s="40"/>
      <c r="H330" s="40"/>
      <c r="I330" s="241"/>
      <c r="J330" s="40"/>
      <c r="K330" s="40"/>
      <c r="L330" s="44"/>
      <c r="M330" s="242"/>
      <c r="N330" s="243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159</v>
      </c>
      <c r="AU330" s="17" t="s">
        <v>83</v>
      </c>
    </row>
    <row r="331" s="2" customFormat="1">
      <c r="A331" s="38"/>
      <c r="B331" s="39"/>
      <c r="C331" s="40"/>
      <c r="D331" s="244" t="s">
        <v>161</v>
      </c>
      <c r="E331" s="40"/>
      <c r="F331" s="245" t="s">
        <v>561</v>
      </c>
      <c r="G331" s="40"/>
      <c r="H331" s="40"/>
      <c r="I331" s="241"/>
      <c r="J331" s="40"/>
      <c r="K331" s="40"/>
      <c r="L331" s="44"/>
      <c r="M331" s="242"/>
      <c r="N331" s="24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161</v>
      </c>
      <c r="AU331" s="17" t="s">
        <v>83</v>
      </c>
    </row>
    <row r="332" s="13" customFormat="1">
      <c r="A332" s="13"/>
      <c r="B332" s="246"/>
      <c r="C332" s="247"/>
      <c r="D332" s="239" t="s">
        <v>163</v>
      </c>
      <c r="E332" s="248" t="s">
        <v>1</v>
      </c>
      <c r="F332" s="249" t="s">
        <v>1304</v>
      </c>
      <c r="G332" s="247"/>
      <c r="H332" s="250">
        <v>0.29999999999999999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6" t="s">
        <v>163</v>
      </c>
      <c r="AU332" s="256" t="s">
        <v>83</v>
      </c>
      <c r="AV332" s="13" t="s">
        <v>83</v>
      </c>
      <c r="AW332" s="13" t="s">
        <v>30</v>
      </c>
      <c r="AX332" s="13" t="s">
        <v>73</v>
      </c>
      <c r="AY332" s="256" t="s">
        <v>150</v>
      </c>
    </row>
    <row r="333" s="13" customFormat="1">
      <c r="A333" s="13"/>
      <c r="B333" s="246"/>
      <c r="C333" s="247"/>
      <c r="D333" s="239" t="s">
        <v>163</v>
      </c>
      <c r="E333" s="248" t="s">
        <v>1</v>
      </c>
      <c r="F333" s="249" t="s">
        <v>1305</v>
      </c>
      <c r="G333" s="247"/>
      <c r="H333" s="250">
        <v>0.40000000000000002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6" t="s">
        <v>163</v>
      </c>
      <c r="AU333" s="256" t="s">
        <v>83</v>
      </c>
      <c r="AV333" s="13" t="s">
        <v>83</v>
      </c>
      <c r="AW333" s="13" t="s">
        <v>30</v>
      </c>
      <c r="AX333" s="13" t="s">
        <v>73</v>
      </c>
      <c r="AY333" s="256" t="s">
        <v>150</v>
      </c>
    </row>
    <row r="334" s="13" customFormat="1">
      <c r="A334" s="13"/>
      <c r="B334" s="246"/>
      <c r="C334" s="247"/>
      <c r="D334" s="239" t="s">
        <v>163</v>
      </c>
      <c r="E334" s="248" t="s">
        <v>1</v>
      </c>
      <c r="F334" s="249" t="s">
        <v>1306</v>
      </c>
      <c r="G334" s="247"/>
      <c r="H334" s="250">
        <v>0.83999999999999997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6" t="s">
        <v>163</v>
      </c>
      <c r="AU334" s="256" t="s">
        <v>83</v>
      </c>
      <c r="AV334" s="13" t="s">
        <v>83</v>
      </c>
      <c r="AW334" s="13" t="s">
        <v>30</v>
      </c>
      <c r="AX334" s="13" t="s">
        <v>73</v>
      </c>
      <c r="AY334" s="256" t="s">
        <v>150</v>
      </c>
    </row>
    <row r="335" s="13" customFormat="1">
      <c r="A335" s="13"/>
      <c r="B335" s="246"/>
      <c r="C335" s="247"/>
      <c r="D335" s="239" t="s">
        <v>163</v>
      </c>
      <c r="E335" s="248" t="s">
        <v>1</v>
      </c>
      <c r="F335" s="249" t="s">
        <v>1312</v>
      </c>
      <c r="G335" s="247"/>
      <c r="H335" s="250">
        <v>1.3999999999999999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6" t="s">
        <v>163</v>
      </c>
      <c r="AU335" s="256" t="s">
        <v>83</v>
      </c>
      <c r="AV335" s="13" t="s">
        <v>83</v>
      </c>
      <c r="AW335" s="13" t="s">
        <v>30</v>
      </c>
      <c r="AX335" s="13" t="s">
        <v>73</v>
      </c>
      <c r="AY335" s="256" t="s">
        <v>150</v>
      </c>
    </row>
    <row r="336" s="13" customFormat="1">
      <c r="A336" s="13"/>
      <c r="B336" s="246"/>
      <c r="C336" s="247"/>
      <c r="D336" s="239" t="s">
        <v>163</v>
      </c>
      <c r="E336" s="248" t="s">
        <v>1</v>
      </c>
      <c r="F336" s="249" t="s">
        <v>1313</v>
      </c>
      <c r="G336" s="247"/>
      <c r="H336" s="250">
        <v>3.9199999999999999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6" t="s">
        <v>163</v>
      </c>
      <c r="AU336" s="256" t="s">
        <v>83</v>
      </c>
      <c r="AV336" s="13" t="s">
        <v>83</v>
      </c>
      <c r="AW336" s="13" t="s">
        <v>30</v>
      </c>
      <c r="AX336" s="13" t="s">
        <v>73</v>
      </c>
      <c r="AY336" s="256" t="s">
        <v>150</v>
      </c>
    </row>
    <row r="337" s="13" customFormat="1">
      <c r="A337" s="13"/>
      <c r="B337" s="246"/>
      <c r="C337" s="247"/>
      <c r="D337" s="239" t="s">
        <v>163</v>
      </c>
      <c r="E337" s="248" t="s">
        <v>1</v>
      </c>
      <c r="F337" s="249" t="s">
        <v>1314</v>
      </c>
      <c r="G337" s="247"/>
      <c r="H337" s="250">
        <v>1.7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163</v>
      </c>
      <c r="AU337" s="256" t="s">
        <v>83</v>
      </c>
      <c r="AV337" s="13" t="s">
        <v>83</v>
      </c>
      <c r="AW337" s="13" t="s">
        <v>30</v>
      </c>
      <c r="AX337" s="13" t="s">
        <v>73</v>
      </c>
      <c r="AY337" s="256" t="s">
        <v>150</v>
      </c>
    </row>
    <row r="338" s="14" customFormat="1">
      <c r="A338" s="14"/>
      <c r="B338" s="257"/>
      <c r="C338" s="258"/>
      <c r="D338" s="239" t="s">
        <v>163</v>
      </c>
      <c r="E338" s="259" t="s">
        <v>1</v>
      </c>
      <c r="F338" s="260" t="s">
        <v>165</v>
      </c>
      <c r="G338" s="258"/>
      <c r="H338" s="261">
        <v>8.5599999999999987</v>
      </c>
      <c r="I338" s="262"/>
      <c r="J338" s="258"/>
      <c r="K338" s="258"/>
      <c r="L338" s="263"/>
      <c r="M338" s="264"/>
      <c r="N338" s="265"/>
      <c r="O338" s="265"/>
      <c r="P338" s="265"/>
      <c r="Q338" s="265"/>
      <c r="R338" s="265"/>
      <c r="S338" s="265"/>
      <c r="T338" s="26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7" t="s">
        <v>163</v>
      </c>
      <c r="AU338" s="267" t="s">
        <v>83</v>
      </c>
      <c r="AV338" s="14" t="s">
        <v>157</v>
      </c>
      <c r="AW338" s="14" t="s">
        <v>30</v>
      </c>
      <c r="AX338" s="14" t="s">
        <v>81</v>
      </c>
      <c r="AY338" s="267" t="s">
        <v>150</v>
      </c>
    </row>
    <row r="339" s="12" customFormat="1" ht="25.92" customHeight="1">
      <c r="A339" s="12"/>
      <c r="B339" s="210"/>
      <c r="C339" s="211"/>
      <c r="D339" s="212" t="s">
        <v>72</v>
      </c>
      <c r="E339" s="213" t="s">
        <v>382</v>
      </c>
      <c r="F339" s="213" t="s">
        <v>383</v>
      </c>
      <c r="G339" s="211"/>
      <c r="H339" s="211"/>
      <c r="I339" s="214"/>
      <c r="J339" s="215">
        <f>BK339</f>
        <v>0</v>
      </c>
      <c r="K339" s="211"/>
      <c r="L339" s="216"/>
      <c r="M339" s="217"/>
      <c r="N339" s="218"/>
      <c r="O339" s="218"/>
      <c r="P339" s="219">
        <f>SUM(P340:P343)</f>
        <v>0</v>
      </c>
      <c r="Q339" s="218"/>
      <c r="R339" s="219">
        <f>SUM(R340:R343)</f>
        <v>0</v>
      </c>
      <c r="S339" s="218"/>
      <c r="T339" s="220">
        <f>SUM(T340:T343)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1" t="s">
        <v>157</v>
      </c>
      <c r="AT339" s="222" t="s">
        <v>72</v>
      </c>
      <c r="AU339" s="222" t="s">
        <v>73</v>
      </c>
      <c r="AY339" s="221" t="s">
        <v>150</v>
      </c>
      <c r="BK339" s="223">
        <f>SUM(BK340:BK343)</f>
        <v>0</v>
      </c>
    </row>
    <row r="340" s="2" customFormat="1" ht="16.5" customHeight="1">
      <c r="A340" s="38"/>
      <c r="B340" s="39"/>
      <c r="C340" s="226" t="s">
        <v>586</v>
      </c>
      <c r="D340" s="226" t="s">
        <v>152</v>
      </c>
      <c r="E340" s="227" t="s">
        <v>576</v>
      </c>
      <c r="F340" s="228" t="s">
        <v>386</v>
      </c>
      <c r="G340" s="229" t="s">
        <v>387</v>
      </c>
      <c r="H340" s="230">
        <v>1</v>
      </c>
      <c r="I340" s="231"/>
      <c r="J340" s="232">
        <f>ROUND(I340*H340,2)</f>
        <v>0</v>
      </c>
      <c r="K340" s="228" t="s">
        <v>1</v>
      </c>
      <c r="L340" s="44"/>
      <c r="M340" s="233" t="s">
        <v>1</v>
      </c>
      <c r="N340" s="234" t="s">
        <v>38</v>
      </c>
      <c r="O340" s="91"/>
      <c r="P340" s="235">
        <f>O340*H340</f>
        <v>0</v>
      </c>
      <c r="Q340" s="235">
        <v>0</v>
      </c>
      <c r="R340" s="235">
        <f>Q340*H340</f>
        <v>0</v>
      </c>
      <c r="S340" s="235">
        <v>0</v>
      </c>
      <c r="T340" s="23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7" t="s">
        <v>577</v>
      </c>
      <c r="AT340" s="237" t="s">
        <v>152</v>
      </c>
      <c r="AU340" s="237" t="s">
        <v>81</v>
      </c>
      <c r="AY340" s="17" t="s">
        <v>150</v>
      </c>
      <c r="BE340" s="238">
        <f>IF(N340="základní",J340,0)</f>
        <v>0</v>
      </c>
      <c r="BF340" s="238">
        <f>IF(N340="snížená",J340,0)</f>
        <v>0</v>
      </c>
      <c r="BG340" s="238">
        <f>IF(N340="zákl. přenesená",J340,0)</f>
        <v>0</v>
      </c>
      <c r="BH340" s="238">
        <f>IF(N340="sníž. přenesená",J340,0)</f>
        <v>0</v>
      </c>
      <c r="BI340" s="238">
        <f>IF(N340="nulová",J340,0)</f>
        <v>0</v>
      </c>
      <c r="BJ340" s="17" t="s">
        <v>81</v>
      </c>
      <c r="BK340" s="238">
        <f>ROUND(I340*H340,2)</f>
        <v>0</v>
      </c>
      <c r="BL340" s="17" t="s">
        <v>577</v>
      </c>
      <c r="BM340" s="237" t="s">
        <v>1359</v>
      </c>
    </row>
    <row r="341" s="2" customFormat="1">
      <c r="A341" s="38"/>
      <c r="B341" s="39"/>
      <c r="C341" s="40"/>
      <c r="D341" s="239" t="s">
        <v>159</v>
      </c>
      <c r="E341" s="40"/>
      <c r="F341" s="240" t="s">
        <v>386</v>
      </c>
      <c r="G341" s="40"/>
      <c r="H341" s="40"/>
      <c r="I341" s="241"/>
      <c r="J341" s="40"/>
      <c r="K341" s="40"/>
      <c r="L341" s="44"/>
      <c r="M341" s="242"/>
      <c r="N341" s="24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159</v>
      </c>
      <c r="AU341" s="17" t="s">
        <v>81</v>
      </c>
    </row>
    <row r="342" s="2" customFormat="1" ht="16.5" customHeight="1">
      <c r="A342" s="38"/>
      <c r="B342" s="39"/>
      <c r="C342" s="226" t="s">
        <v>588</v>
      </c>
      <c r="D342" s="226" t="s">
        <v>152</v>
      </c>
      <c r="E342" s="227" t="s">
        <v>962</v>
      </c>
      <c r="F342" s="228" t="s">
        <v>963</v>
      </c>
      <c r="G342" s="229" t="s">
        <v>387</v>
      </c>
      <c r="H342" s="230">
        <v>1</v>
      </c>
      <c r="I342" s="231"/>
      <c r="J342" s="232">
        <f>ROUND(I342*H342,2)</f>
        <v>0</v>
      </c>
      <c r="K342" s="228" t="s">
        <v>1</v>
      </c>
      <c r="L342" s="44"/>
      <c r="M342" s="233" t="s">
        <v>1</v>
      </c>
      <c r="N342" s="234" t="s">
        <v>38</v>
      </c>
      <c r="O342" s="91"/>
      <c r="P342" s="235">
        <f>O342*H342</f>
        <v>0</v>
      </c>
      <c r="Q342" s="235">
        <v>0</v>
      </c>
      <c r="R342" s="235">
        <f>Q342*H342</f>
        <v>0</v>
      </c>
      <c r="S342" s="235">
        <v>0</v>
      </c>
      <c r="T342" s="23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7" t="s">
        <v>577</v>
      </c>
      <c r="AT342" s="237" t="s">
        <v>152</v>
      </c>
      <c r="AU342" s="237" t="s">
        <v>81</v>
      </c>
      <c r="AY342" s="17" t="s">
        <v>150</v>
      </c>
      <c r="BE342" s="238">
        <f>IF(N342="základní",J342,0)</f>
        <v>0</v>
      </c>
      <c r="BF342" s="238">
        <f>IF(N342="snížená",J342,0)</f>
        <v>0</v>
      </c>
      <c r="BG342" s="238">
        <f>IF(N342="zákl. přenesená",J342,0)</f>
        <v>0</v>
      </c>
      <c r="BH342" s="238">
        <f>IF(N342="sníž. přenesená",J342,0)</f>
        <v>0</v>
      </c>
      <c r="BI342" s="238">
        <f>IF(N342="nulová",J342,0)</f>
        <v>0</v>
      </c>
      <c r="BJ342" s="17" t="s">
        <v>81</v>
      </c>
      <c r="BK342" s="238">
        <f>ROUND(I342*H342,2)</f>
        <v>0</v>
      </c>
      <c r="BL342" s="17" t="s">
        <v>577</v>
      </c>
      <c r="BM342" s="237" t="s">
        <v>1360</v>
      </c>
    </row>
    <row r="343" s="2" customFormat="1">
      <c r="A343" s="38"/>
      <c r="B343" s="39"/>
      <c r="C343" s="40"/>
      <c r="D343" s="239" t="s">
        <v>159</v>
      </c>
      <c r="E343" s="40"/>
      <c r="F343" s="240" t="s">
        <v>963</v>
      </c>
      <c r="G343" s="40"/>
      <c r="H343" s="40"/>
      <c r="I343" s="241"/>
      <c r="J343" s="40"/>
      <c r="K343" s="40"/>
      <c r="L343" s="44"/>
      <c r="M343" s="242"/>
      <c r="N343" s="243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159</v>
      </c>
      <c r="AU343" s="17" t="s">
        <v>81</v>
      </c>
    </row>
    <row r="344" s="12" customFormat="1" ht="25.92" customHeight="1">
      <c r="A344" s="12"/>
      <c r="B344" s="210"/>
      <c r="C344" s="211"/>
      <c r="D344" s="212" t="s">
        <v>72</v>
      </c>
      <c r="E344" s="213" t="s">
        <v>395</v>
      </c>
      <c r="F344" s="213" t="s">
        <v>396</v>
      </c>
      <c r="G344" s="211"/>
      <c r="H344" s="211"/>
      <c r="I344" s="214"/>
      <c r="J344" s="215">
        <f>BK344</f>
        <v>0</v>
      </c>
      <c r="K344" s="211"/>
      <c r="L344" s="216"/>
      <c r="M344" s="217"/>
      <c r="N344" s="218"/>
      <c r="O344" s="218"/>
      <c r="P344" s="219">
        <f>SUM(P345:P355)</f>
        <v>0</v>
      </c>
      <c r="Q344" s="218"/>
      <c r="R344" s="219">
        <f>SUM(R345:R355)</f>
        <v>0</v>
      </c>
      <c r="S344" s="218"/>
      <c r="T344" s="220">
        <f>SUM(T345:T355)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21" t="s">
        <v>188</v>
      </c>
      <c r="AT344" s="222" t="s">
        <v>72</v>
      </c>
      <c r="AU344" s="222" t="s">
        <v>73</v>
      </c>
      <c r="AY344" s="221" t="s">
        <v>150</v>
      </c>
      <c r="BK344" s="223">
        <f>SUM(BK345:BK355)</f>
        <v>0</v>
      </c>
    </row>
    <row r="345" s="2" customFormat="1" ht="16.5" customHeight="1">
      <c r="A345" s="38"/>
      <c r="B345" s="39"/>
      <c r="C345" s="226" t="s">
        <v>591</v>
      </c>
      <c r="D345" s="226" t="s">
        <v>152</v>
      </c>
      <c r="E345" s="227" t="s">
        <v>390</v>
      </c>
      <c r="F345" s="228" t="s">
        <v>391</v>
      </c>
      <c r="G345" s="229" t="s">
        <v>392</v>
      </c>
      <c r="H345" s="230">
        <v>1</v>
      </c>
      <c r="I345" s="231"/>
      <c r="J345" s="232">
        <f>ROUND(I345*H345,2)</f>
        <v>0</v>
      </c>
      <c r="K345" s="228" t="s">
        <v>1</v>
      </c>
      <c r="L345" s="44"/>
      <c r="M345" s="233" t="s">
        <v>1</v>
      </c>
      <c r="N345" s="234" t="s">
        <v>38</v>
      </c>
      <c r="O345" s="91"/>
      <c r="P345" s="235">
        <f>O345*H345</f>
        <v>0</v>
      </c>
      <c r="Q345" s="235">
        <v>0</v>
      </c>
      <c r="R345" s="235">
        <f>Q345*H345</f>
        <v>0</v>
      </c>
      <c r="S345" s="235">
        <v>0</v>
      </c>
      <c r="T345" s="23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7" t="s">
        <v>157</v>
      </c>
      <c r="AT345" s="237" t="s">
        <v>152</v>
      </c>
      <c r="AU345" s="237" t="s">
        <v>81</v>
      </c>
      <c r="AY345" s="17" t="s">
        <v>150</v>
      </c>
      <c r="BE345" s="238">
        <f>IF(N345="základní",J345,0)</f>
        <v>0</v>
      </c>
      <c r="BF345" s="238">
        <f>IF(N345="snížená",J345,0)</f>
        <v>0</v>
      </c>
      <c r="BG345" s="238">
        <f>IF(N345="zákl. přenesená",J345,0)</f>
        <v>0</v>
      </c>
      <c r="BH345" s="238">
        <f>IF(N345="sníž. přenesená",J345,0)</f>
        <v>0</v>
      </c>
      <c r="BI345" s="238">
        <f>IF(N345="nulová",J345,0)</f>
        <v>0</v>
      </c>
      <c r="BJ345" s="17" t="s">
        <v>81</v>
      </c>
      <c r="BK345" s="238">
        <f>ROUND(I345*H345,2)</f>
        <v>0</v>
      </c>
      <c r="BL345" s="17" t="s">
        <v>157</v>
      </c>
      <c r="BM345" s="237" t="s">
        <v>1361</v>
      </c>
    </row>
    <row r="346" s="2" customFormat="1">
      <c r="A346" s="38"/>
      <c r="B346" s="39"/>
      <c r="C346" s="40"/>
      <c r="D346" s="239" t="s">
        <v>159</v>
      </c>
      <c r="E346" s="40"/>
      <c r="F346" s="240" t="s">
        <v>391</v>
      </c>
      <c r="G346" s="40"/>
      <c r="H346" s="40"/>
      <c r="I346" s="241"/>
      <c r="J346" s="40"/>
      <c r="K346" s="40"/>
      <c r="L346" s="44"/>
      <c r="M346" s="242"/>
      <c r="N346" s="243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159</v>
      </c>
      <c r="AU346" s="17" t="s">
        <v>81</v>
      </c>
    </row>
    <row r="347" s="2" customFormat="1">
      <c r="A347" s="38"/>
      <c r="B347" s="39"/>
      <c r="C347" s="40"/>
      <c r="D347" s="239" t="s">
        <v>270</v>
      </c>
      <c r="E347" s="40"/>
      <c r="F347" s="288" t="s">
        <v>394</v>
      </c>
      <c r="G347" s="40"/>
      <c r="H347" s="40"/>
      <c r="I347" s="241"/>
      <c r="J347" s="40"/>
      <c r="K347" s="40"/>
      <c r="L347" s="44"/>
      <c r="M347" s="242"/>
      <c r="N347" s="243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270</v>
      </c>
      <c r="AU347" s="17" t="s">
        <v>81</v>
      </c>
    </row>
    <row r="348" s="2" customFormat="1" ht="16.5" customHeight="1">
      <c r="A348" s="38"/>
      <c r="B348" s="39"/>
      <c r="C348" s="226" t="s">
        <v>596</v>
      </c>
      <c r="D348" s="226" t="s">
        <v>152</v>
      </c>
      <c r="E348" s="227" t="s">
        <v>409</v>
      </c>
      <c r="F348" s="228" t="s">
        <v>407</v>
      </c>
      <c r="G348" s="229" t="s">
        <v>387</v>
      </c>
      <c r="H348" s="230">
        <v>1</v>
      </c>
      <c r="I348" s="231"/>
      <c r="J348" s="232">
        <f>ROUND(I348*H348,2)</f>
        <v>0</v>
      </c>
      <c r="K348" s="228" t="s">
        <v>1</v>
      </c>
      <c r="L348" s="44"/>
      <c r="M348" s="233" t="s">
        <v>1</v>
      </c>
      <c r="N348" s="234" t="s">
        <v>38</v>
      </c>
      <c r="O348" s="91"/>
      <c r="P348" s="235">
        <f>O348*H348</f>
        <v>0</v>
      </c>
      <c r="Q348" s="235">
        <v>0</v>
      </c>
      <c r="R348" s="235">
        <f>Q348*H348</f>
        <v>0</v>
      </c>
      <c r="S348" s="235">
        <v>0</v>
      </c>
      <c r="T348" s="23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7" t="s">
        <v>402</v>
      </c>
      <c r="AT348" s="237" t="s">
        <v>152</v>
      </c>
      <c r="AU348" s="237" t="s">
        <v>81</v>
      </c>
      <c r="AY348" s="17" t="s">
        <v>150</v>
      </c>
      <c r="BE348" s="238">
        <f>IF(N348="základní",J348,0)</f>
        <v>0</v>
      </c>
      <c r="BF348" s="238">
        <f>IF(N348="snížená",J348,0)</f>
        <v>0</v>
      </c>
      <c r="BG348" s="238">
        <f>IF(N348="zákl. přenesená",J348,0)</f>
        <v>0</v>
      </c>
      <c r="BH348" s="238">
        <f>IF(N348="sníž. přenesená",J348,0)</f>
        <v>0</v>
      </c>
      <c r="BI348" s="238">
        <f>IF(N348="nulová",J348,0)</f>
        <v>0</v>
      </c>
      <c r="BJ348" s="17" t="s">
        <v>81</v>
      </c>
      <c r="BK348" s="238">
        <f>ROUND(I348*H348,2)</f>
        <v>0</v>
      </c>
      <c r="BL348" s="17" t="s">
        <v>402</v>
      </c>
      <c r="BM348" s="237" t="s">
        <v>1362</v>
      </c>
    </row>
    <row r="349" s="2" customFormat="1">
      <c r="A349" s="38"/>
      <c r="B349" s="39"/>
      <c r="C349" s="40"/>
      <c r="D349" s="239" t="s">
        <v>159</v>
      </c>
      <c r="E349" s="40"/>
      <c r="F349" s="240" t="s">
        <v>407</v>
      </c>
      <c r="G349" s="40"/>
      <c r="H349" s="40"/>
      <c r="I349" s="241"/>
      <c r="J349" s="40"/>
      <c r="K349" s="40"/>
      <c r="L349" s="44"/>
      <c r="M349" s="242"/>
      <c r="N349" s="243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159</v>
      </c>
      <c r="AU349" s="17" t="s">
        <v>81</v>
      </c>
    </row>
    <row r="350" s="2" customFormat="1" ht="16.5" customHeight="1">
      <c r="A350" s="38"/>
      <c r="B350" s="39"/>
      <c r="C350" s="226" t="s">
        <v>965</v>
      </c>
      <c r="D350" s="226" t="s">
        <v>152</v>
      </c>
      <c r="E350" s="227" t="s">
        <v>413</v>
      </c>
      <c r="F350" s="228" t="s">
        <v>414</v>
      </c>
      <c r="G350" s="229" t="s">
        <v>387</v>
      </c>
      <c r="H350" s="230">
        <v>1</v>
      </c>
      <c r="I350" s="231"/>
      <c r="J350" s="232">
        <f>ROUND(I350*H350,2)</f>
        <v>0</v>
      </c>
      <c r="K350" s="228" t="s">
        <v>1</v>
      </c>
      <c r="L350" s="44"/>
      <c r="M350" s="233" t="s">
        <v>1</v>
      </c>
      <c r="N350" s="234" t="s">
        <v>38</v>
      </c>
      <c r="O350" s="91"/>
      <c r="P350" s="235">
        <f>O350*H350</f>
        <v>0</v>
      </c>
      <c r="Q350" s="235">
        <v>0</v>
      </c>
      <c r="R350" s="235">
        <f>Q350*H350</f>
        <v>0</v>
      </c>
      <c r="S350" s="235">
        <v>0</v>
      </c>
      <c r="T350" s="23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7" t="s">
        <v>402</v>
      </c>
      <c r="AT350" s="237" t="s">
        <v>152</v>
      </c>
      <c r="AU350" s="237" t="s">
        <v>81</v>
      </c>
      <c r="AY350" s="17" t="s">
        <v>150</v>
      </c>
      <c r="BE350" s="238">
        <f>IF(N350="základní",J350,0)</f>
        <v>0</v>
      </c>
      <c r="BF350" s="238">
        <f>IF(N350="snížená",J350,0)</f>
        <v>0</v>
      </c>
      <c r="BG350" s="238">
        <f>IF(N350="zákl. přenesená",J350,0)</f>
        <v>0</v>
      </c>
      <c r="BH350" s="238">
        <f>IF(N350="sníž. přenesená",J350,0)</f>
        <v>0</v>
      </c>
      <c r="BI350" s="238">
        <f>IF(N350="nulová",J350,0)</f>
        <v>0</v>
      </c>
      <c r="BJ350" s="17" t="s">
        <v>81</v>
      </c>
      <c r="BK350" s="238">
        <f>ROUND(I350*H350,2)</f>
        <v>0</v>
      </c>
      <c r="BL350" s="17" t="s">
        <v>402</v>
      </c>
      <c r="BM350" s="237" t="s">
        <v>1363</v>
      </c>
    </row>
    <row r="351" s="2" customFormat="1">
      <c r="A351" s="38"/>
      <c r="B351" s="39"/>
      <c r="C351" s="40"/>
      <c r="D351" s="239" t="s">
        <v>159</v>
      </c>
      <c r="E351" s="40"/>
      <c r="F351" s="240" t="s">
        <v>414</v>
      </c>
      <c r="G351" s="40"/>
      <c r="H351" s="40"/>
      <c r="I351" s="241"/>
      <c r="J351" s="40"/>
      <c r="K351" s="40"/>
      <c r="L351" s="44"/>
      <c r="M351" s="242"/>
      <c r="N351" s="243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159</v>
      </c>
      <c r="AU351" s="17" t="s">
        <v>81</v>
      </c>
    </row>
    <row r="352" s="2" customFormat="1">
      <c r="A352" s="38"/>
      <c r="B352" s="39"/>
      <c r="C352" s="40"/>
      <c r="D352" s="239" t="s">
        <v>270</v>
      </c>
      <c r="E352" s="40"/>
      <c r="F352" s="288" t="s">
        <v>1364</v>
      </c>
      <c r="G352" s="40"/>
      <c r="H352" s="40"/>
      <c r="I352" s="241"/>
      <c r="J352" s="40"/>
      <c r="K352" s="40"/>
      <c r="L352" s="44"/>
      <c r="M352" s="242"/>
      <c r="N352" s="243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270</v>
      </c>
      <c r="AU352" s="17" t="s">
        <v>81</v>
      </c>
    </row>
    <row r="353" s="2" customFormat="1" ht="16.5" customHeight="1">
      <c r="A353" s="38"/>
      <c r="B353" s="39"/>
      <c r="C353" s="226" t="s">
        <v>969</v>
      </c>
      <c r="D353" s="226" t="s">
        <v>152</v>
      </c>
      <c r="E353" s="227" t="s">
        <v>400</v>
      </c>
      <c r="F353" s="228" t="s">
        <v>401</v>
      </c>
      <c r="G353" s="229" t="s">
        <v>387</v>
      </c>
      <c r="H353" s="230">
        <v>1</v>
      </c>
      <c r="I353" s="231"/>
      <c r="J353" s="232">
        <f>ROUND(I353*H353,2)</f>
        <v>0</v>
      </c>
      <c r="K353" s="228" t="s">
        <v>1</v>
      </c>
      <c r="L353" s="44"/>
      <c r="M353" s="233" t="s">
        <v>1</v>
      </c>
      <c r="N353" s="234" t="s">
        <v>38</v>
      </c>
      <c r="O353" s="91"/>
      <c r="P353" s="235">
        <f>O353*H353</f>
        <v>0</v>
      </c>
      <c r="Q353" s="235">
        <v>0</v>
      </c>
      <c r="R353" s="235">
        <f>Q353*H353</f>
        <v>0</v>
      </c>
      <c r="S353" s="235">
        <v>0</v>
      </c>
      <c r="T353" s="23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7" t="s">
        <v>402</v>
      </c>
      <c r="AT353" s="237" t="s">
        <v>152</v>
      </c>
      <c r="AU353" s="237" t="s">
        <v>81</v>
      </c>
      <c r="AY353" s="17" t="s">
        <v>150</v>
      </c>
      <c r="BE353" s="238">
        <f>IF(N353="základní",J353,0)</f>
        <v>0</v>
      </c>
      <c r="BF353" s="238">
        <f>IF(N353="snížená",J353,0)</f>
        <v>0</v>
      </c>
      <c r="BG353" s="238">
        <f>IF(N353="zákl. přenesená",J353,0)</f>
        <v>0</v>
      </c>
      <c r="BH353" s="238">
        <f>IF(N353="sníž. přenesená",J353,0)</f>
        <v>0</v>
      </c>
      <c r="BI353" s="238">
        <f>IF(N353="nulová",J353,0)</f>
        <v>0</v>
      </c>
      <c r="BJ353" s="17" t="s">
        <v>81</v>
      </c>
      <c r="BK353" s="238">
        <f>ROUND(I353*H353,2)</f>
        <v>0</v>
      </c>
      <c r="BL353" s="17" t="s">
        <v>402</v>
      </c>
      <c r="BM353" s="237" t="s">
        <v>1365</v>
      </c>
    </row>
    <row r="354" s="2" customFormat="1">
      <c r="A354" s="38"/>
      <c r="B354" s="39"/>
      <c r="C354" s="40"/>
      <c r="D354" s="239" t="s">
        <v>159</v>
      </c>
      <c r="E354" s="40"/>
      <c r="F354" s="240" t="s">
        <v>401</v>
      </c>
      <c r="G354" s="40"/>
      <c r="H354" s="40"/>
      <c r="I354" s="241"/>
      <c r="J354" s="40"/>
      <c r="K354" s="40"/>
      <c r="L354" s="44"/>
      <c r="M354" s="242"/>
      <c r="N354" s="243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159</v>
      </c>
      <c r="AU354" s="17" t="s">
        <v>81</v>
      </c>
    </row>
    <row r="355" s="2" customFormat="1">
      <c r="A355" s="38"/>
      <c r="B355" s="39"/>
      <c r="C355" s="40"/>
      <c r="D355" s="239" t="s">
        <v>270</v>
      </c>
      <c r="E355" s="40"/>
      <c r="F355" s="288" t="s">
        <v>1366</v>
      </c>
      <c r="G355" s="40"/>
      <c r="H355" s="40"/>
      <c r="I355" s="241"/>
      <c r="J355" s="40"/>
      <c r="K355" s="40"/>
      <c r="L355" s="44"/>
      <c r="M355" s="289"/>
      <c r="N355" s="290"/>
      <c r="O355" s="291"/>
      <c r="P355" s="291"/>
      <c r="Q355" s="291"/>
      <c r="R355" s="291"/>
      <c r="S355" s="291"/>
      <c r="T355" s="2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270</v>
      </c>
      <c r="AU355" s="17" t="s">
        <v>81</v>
      </c>
    </row>
    <row r="356" s="2" customFormat="1" ht="6.96" customHeight="1">
      <c r="A356" s="38"/>
      <c r="B356" s="66"/>
      <c r="C356" s="67"/>
      <c r="D356" s="67"/>
      <c r="E356" s="67"/>
      <c r="F356" s="67"/>
      <c r="G356" s="67"/>
      <c r="H356" s="67"/>
      <c r="I356" s="67"/>
      <c r="J356" s="67"/>
      <c r="K356" s="67"/>
      <c r="L356" s="44"/>
      <c r="M356" s="38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</row>
  </sheetData>
  <sheetProtection sheet="1" autoFilter="0" formatColumns="0" formatRows="0" objects="1" scenarios="1" spinCount="100000" saltValue="Csj8/EwDrxk7ik7bss6LB2/JHYDfqIAaCJjemytJZIKJ9tTJ7amBYBpnbsm3wTQUW2YEMJ7KRkXb+OS0dXeAMw==" hashValue="OEL6ErXDX9WO1gVdiML14H5uHtj9CPc544F51L52qqb7O3TGkmavCZBYbZ8MnvKbdb3dRSMv7aVh4/VBpJesgA==" algorithmName="SHA-512" password="CC35"/>
  <autoFilter ref="C128:K35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4_01/111211101"/>
    <hyperlink ref="F139" r:id="rId2" display="https://podminky.urs.cz/item/CS_URS_2024_01/162301501"/>
    <hyperlink ref="F143" r:id="rId3" display="https://podminky.urs.cz/item/CS_URS_2024_01/174111101"/>
    <hyperlink ref="F155" r:id="rId4" display="https://podminky.urs.cz/item/CS_URS_2024_01/181006115"/>
    <hyperlink ref="F160" r:id="rId5" display="https://podminky.urs.cz/item/CS_URS_2024_01/181111131"/>
    <hyperlink ref="F169" r:id="rId6" display="https://podminky.urs.cz/item/CS_URS_2024_01/181411121"/>
    <hyperlink ref="F180" r:id="rId7" display="https://podminky.urs.cz/item/CS_URS_2024_01/973049131"/>
    <hyperlink ref="F184" r:id="rId8" display="https://podminky.urs.cz/item/CS_URS_2024_01/981011416"/>
    <hyperlink ref="F190" r:id="rId9" display="https://podminky.urs.cz/item/CS_URS_2024_01/963042819"/>
    <hyperlink ref="F195" r:id="rId10" display="https://podminky.urs.cz/item/CS_URS_2024_01/961044111"/>
    <hyperlink ref="F202" r:id="rId11" display="https://podminky.urs.cz/item/CS_URS_2024_01/964073321"/>
    <hyperlink ref="F207" r:id="rId12" display="https://podminky.urs.cz/item/CS_URS_2024_01/968082015"/>
    <hyperlink ref="F214" r:id="rId13" display="https://podminky.urs.cz/item/CS_URS_2024_01/968082016"/>
    <hyperlink ref="F221" r:id="rId14" display="https://podminky.urs.cz/item/CS_URS_2024_01/968072455"/>
    <hyperlink ref="F225" r:id="rId15" display="https://podminky.urs.cz/item/CS_URS_2024_01/966080103"/>
    <hyperlink ref="F232" r:id="rId16" display="https://podminky.urs.cz/item/CS_URS_2024_01/997006002"/>
    <hyperlink ref="F235" r:id="rId17" display="https://podminky.urs.cz/item/CS_URS_2024_01/997006511"/>
    <hyperlink ref="F238" r:id="rId18" display="https://podminky.urs.cz/item/CS_URS_2024_01/997006512"/>
    <hyperlink ref="F242" r:id="rId19" display="https://podminky.urs.cz/item/CS_URS_2024_01/997006519"/>
    <hyperlink ref="F248" r:id="rId20" display="https://podminky.urs.cz/item/CS_URS_2024_01/997013814"/>
    <hyperlink ref="F252" r:id="rId21" display="https://podminky.urs.cz/item/CS_URS_2024_01/997013804"/>
    <hyperlink ref="F255" r:id="rId22" display="https://podminky.urs.cz/item/CS_URS_2024_01/997013811"/>
    <hyperlink ref="F258" r:id="rId23" display="https://podminky.urs.cz/item/CS_URS_2024_01/997013875"/>
    <hyperlink ref="F262" r:id="rId24" display="https://podminky.urs.cz/item/CS_URS_2024_01/997013871"/>
    <hyperlink ref="F266" r:id="rId25" display="https://podminky.urs.cz/item/CS_URS_2024_01/997013635"/>
    <hyperlink ref="F273" r:id="rId26" display="https://podminky.urs.cz/item/CS_URS_2024_01/712340832"/>
    <hyperlink ref="F279" r:id="rId27" display="https://podminky.urs.cz/item/CS_URS_2024_01/741211827"/>
    <hyperlink ref="F282" r:id="rId28" display="https://podminky.urs.cz/item/CS_URS_2024_01/741213813"/>
    <hyperlink ref="F285" r:id="rId29" display="https://podminky.urs.cz/item/CS_URS_2024_01/741371841"/>
    <hyperlink ref="F289" r:id="rId30" display="https://podminky.urs.cz/item/CS_URS_2024_01/762521811"/>
    <hyperlink ref="F294" r:id="rId31" display="https://podminky.urs.cz/item/CS_URS_2024_01/762822820"/>
    <hyperlink ref="F299" r:id="rId32" display="https://podminky.urs.cz/item/CS_URS_2024_01/764002811"/>
    <hyperlink ref="F304" r:id="rId33" display="https://podminky.urs.cz/item/CS_URS_2024_01/764002851"/>
    <hyperlink ref="F309" r:id="rId34" display="https://podminky.urs.cz/item/CS_URS_2024_01/764004801"/>
    <hyperlink ref="F314" r:id="rId35" display="https://podminky.urs.cz/item/CS_URS_2024_01/764004841"/>
    <hyperlink ref="F319" r:id="rId36" display="https://podminky.urs.cz/item/CS_URS_2024_01/764004861"/>
    <hyperlink ref="F325" r:id="rId37" display="https://podminky.urs.cz/item/CS_URS_2024_01/776201814"/>
    <hyperlink ref="F331" r:id="rId38" display="https://podminky.urs.cz/item/CS_URS_2024_01/7876008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2024-05-13T11:20:40Z</dcterms:created>
  <dcterms:modified xsi:type="dcterms:W3CDTF">2024-05-13T11:20:52Z</dcterms:modified>
</cp:coreProperties>
</file>